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lcdataserver\LOCPROF.003\coda\My Documents\"/>
    </mc:Choice>
  </mc:AlternateContent>
  <xr:revisionPtr revIDLastSave="0" documentId="13_ncr:1_{09AD3F7B-2A79-4E2A-9D8A-97D432C5BD8B}" xr6:coauthVersionLast="47" xr6:coauthVersionMax="47" xr10:uidLastSave="{00000000-0000-0000-0000-000000000000}"/>
  <bookViews>
    <workbookView xWindow="-120" yWindow="-120" windowWidth="29040" windowHeight="15720" tabRatio="1000" xr2:uid="{00000000-000D-0000-FFFF-FFFF00000000}"/>
  </bookViews>
  <sheets>
    <sheet name="General Data Input tab" sheetId="26" r:id="rId1"/>
    <sheet name="Gross Receipts tab" sheetId="27" r:id="rId2"/>
    <sheet name="Signals" sheetId="28" r:id="rId3"/>
    <sheet name="Notes" sheetId="232" r:id="rId4"/>
    <sheet name="Pg 1 - Space A-C" sheetId="5" r:id="rId5"/>
    <sheet name="Pg 2 - Space D" sheetId="60" r:id="rId6"/>
    <sheet name="Pg 3 - Space E" sheetId="7" r:id="rId7"/>
    <sheet name="Pg 4 - Space G (AA)" sheetId="8" r:id="rId8"/>
    <sheet name="Pg 4 - Space G (AB)" sheetId="236" r:id="rId9"/>
    <sheet name="Pg 4 - Space G (AC)" sheetId="237" r:id="rId10"/>
    <sheet name="Pg 4 - Space G (AD)" sheetId="238" r:id="rId11"/>
    <sheet name="Pg 4 - Space G (AE)" sheetId="239" r:id="rId12"/>
    <sheet name="Pg 4 - Space G (AF)" sheetId="240" r:id="rId13"/>
    <sheet name="Pg 4 - Space G (AG)" sheetId="241" r:id="rId14"/>
    <sheet name="Pg 4 - Space G (AH)" sheetId="242" r:id="rId15"/>
    <sheet name="Pg 4 - Space G (AI)" sheetId="243" r:id="rId16"/>
    <sheet name="Pg 4 - Space G (AJ)" sheetId="244" r:id="rId17"/>
    <sheet name="Pg 4 - Space G (AK)" sheetId="245" r:id="rId18"/>
    <sheet name="Pg 4 - Space G (AL)" sheetId="246" r:id="rId19"/>
    <sheet name="Pg 4 - Space G (AM)" sheetId="247" r:id="rId20"/>
    <sheet name="Pg 4 - Space G (AN)" sheetId="248" r:id="rId21"/>
    <sheet name="Pg 4 - Space G (AO)" sheetId="249" r:id="rId22"/>
    <sheet name="Pg 4 - Space G (AP)" sheetId="250" r:id="rId23"/>
    <sheet name="Pg 4 - Space G (AQ)" sheetId="251" r:id="rId24"/>
    <sheet name="Pg 4 - Space G (AR)" sheetId="252" r:id="rId25"/>
    <sheet name="Pg 4 - Space G (AS)" sheetId="253" r:id="rId26"/>
    <sheet name="Pg 4 - Space G (AT)" sheetId="254" r:id="rId27"/>
    <sheet name="Pg 4 - Space G (AU)" sheetId="255" r:id="rId28"/>
    <sheet name="Pg 4 - Space G (AV)" sheetId="256" r:id="rId29"/>
    <sheet name="Pg 4 - Space G (AW)" sheetId="257" r:id="rId30"/>
    <sheet name="Pg 5 - Space H" sheetId="63" r:id="rId31"/>
    <sheet name="Pg 6 - Space I" sheetId="228" r:id="rId32"/>
    <sheet name="Pg 7 - Space J" sheetId="64" r:id="rId33"/>
    <sheet name="Pg 8 - Space K-L" sheetId="1" r:id="rId34"/>
    <sheet name="pg 8 Space M-O" sheetId="69" r:id="rId35"/>
    <sheet name="Pg 9 - Space P-Q" sheetId="65" r:id="rId36"/>
    <sheet name="Pg 11 - Part 1-2" sheetId="204" r:id="rId37"/>
    <sheet name="Pg 12 Part 3-5" sheetId="67" r:id="rId38"/>
    <sheet name="Pg 13 - Part 6" sheetId="74" r:id="rId39"/>
    <sheet name="Pg 13 - Part 6 (Continued)" sheetId="205" r:id="rId40"/>
    <sheet name="Pg 14 - Part 6" sheetId="75" r:id="rId41"/>
    <sheet name="Pg 16 - Part 7" sheetId="31" r:id="rId42"/>
    <sheet name="Pg 17 - Part  7-8" sheetId="32" r:id="rId43"/>
    <sheet name="Pg 19 - Part 8 (1)" sheetId="23" r:id="rId44"/>
    <sheet name="Pg 19 - Part 8 (2)" sheetId="40" r:id="rId45"/>
    <sheet name="Pg 19 - Part 8 (3)" sheetId="41" r:id="rId46"/>
    <sheet name="Pg 19 - Part 8 (4)" sheetId="42" r:id="rId47"/>
    <sheet name="Pg 19 - Part 8 (5)" sheetId="43" r:id="rId48"/>
    <sheet name="Pg 19 - Part 8 (6)" sheetId="44" r:id="rId49"/>
    <sheet name="Pg 19 - Part 8 (7)" sheetId="45" r:id="rId50"/>
    <sheet name="Pg 19 - Part 8 (8)" sheetId="46" r:id="rId51"/>
    <sheet name="Pg 19 - Part 8 (9)" sheetId="106" r:id="rId52"/>
    <sheet name="Pg 19 - Part 8 (10)" sheetId="107" r:id="rId53"/>
    <sheet name="Pg 19 - Part 8 (11)" sheetId="108" r:id="rId54"/>
    <sheet name="Pg 19 - Part 8 (12)" sheetId="109" r:id="rId55"/>
    <sheet name="Pg 19 - Part 8 (13)" sheetId="110" r:id="rId56"/>
    <sheet name="Pg 19 - Part 8 (14)" sheetId="111" r:id="rId57"/>
    <sheet name="Pg 19 - Part 8 (15)" sheetId="112" r:id="rId58"/>
    <sheet name="Pg 19 - Part 8 (16)" sheetId="113" r:id="rId59"/>
    <sheet name="Pg 19 - Part 8 (17)" sheetId="114" r:id="rId60"/>
    <sheet name="Pg 19 - Part 8 (18)" sheetId="115" r:id="rId61"/>
    <sheet name="Pg 19 - Part 8 (19)" sheetId="116" r:id="rId62"/>
    <sheet name="Pg 19 - Part 8 (20)" sheetId="117" r:id="rId63"/>
    <sheet name="Pg 19 - Part 8 (21)" sheetId="118" r:id="rId64"/>
    <sheet name="Pg 19 - Part 8 (22)" sheetId="119" r:id="rId65"/>
    <sheet name="Pg 19 - Part 8 (23)" sheetId="120" r:id="rId66"/>
    <sheet name="Pg 19 - Part 8 (24)" sheetId="121" r:id="rId67"/>
    <sheet name="Pg 19 - Part 8 (25)" sheetId="122" r:id="rId68"/>
    <sheet name="Pg 19 - Part 8 (26)" sheetId="123" r:id="rId69"/>
    <sheet name="Pg 19 - Part 8 (27)" sheetId="124" r:id="rId70"/>
    <sheet name="Pg 19 - Part 8 (28)" sheetId="125" r:id="rId71"/>
    <sheet name="Pg 19 - Part 8 (29)" sheetId="126" r:id="rId72"/>
    <sheet name="Pg 19 - Part 8 (30)" sheetId="127" r:id="rId73"/>
    <sheet name="Pg 19 - Part 8 (31)" sheetId="128" r:id="rId74"/>
    <sheet name="Pg 19 - Part 8 (32)" sheetId="130" r:id="rId75"/>
    <sheet name="Pg 19 - Part 8 (33)" sheetId="131" r:id="rId76"/>
    <sheet name="Pg 19 - Part 8 (34)" sheetId="132" r:id="rId77"/>
    <sheet name="Pg 19 - Part 8 (35)" sheetId="133" r:id="rId78"/>
    <sheet name="Pg 19 - Part 8 (36)" sheetId="134" r:id="rId79"/>
    <sheet name="Pg 19 - Part 8 (37)" sheetId="135" r:id="rId80"/>
    <sheet name="Pg 19 - Part 8 (38)" sheetId="136" r:id="rId81"/>
    <sheet name="Pg 19 - Part 8 (39)" sheetId="137" r:id="rId82"/>
    <sheet name="Pg 19 - Part 8 (40)" sheetId="129" r:id="rId83"/>
    <sheet name="Pg 19 - 3.75 Fee Part 8 (1)" sheetId="47" r:id="rId84"/>
    <sheet name="Pg 19 - 3.75 Fee Part 8 (2)" sheetId="52" r:id="rId85"/>
    <sheet name="Pg 19 - 3.75 Fee Part 8 (3)" sheetId="53" r:id="rId86"/>
    <sheet name="Pg 19 - 3.75 Fee Part 8 (4)" sheetId="54" r:id="rId87"/>
    <sheet name="Pg 19 - 3.75 Fee Part 8 (5)" sheetId="55" r:id="rId88"/>
    <sheet name="Pg 19 - 3.75 Fee Part 8 (6)" sheetId="56" r:id="rId89"/>
    <sheet name="Pg 19 - 3.75 Fee Part 8 (7)" sheetId="57" r:id="rId90"/>
    <sheet name="Pg 19 - 3.75 Fee Part 8 (8)" sheetId="58" r:id="rId91"/>
    <sheet name="Pg 19 - 3.75 Fee Part 8 (9)" sheetId="138" r:id="rId92"/>
    <sheet name="Pg 19 - 3.75 Fee Part 8 (10)" sheetId="139" r:id="rId93"/>
    <sheet name="Pg 19 - 3.75 Fee Part 8 (11)" sheetId="140" r:id="rId94"/>
    <sheet name="Pg 19 - 3.75 Fee Part 8 (12)" sheetId="141" r:id="rId95"/>
    <sheet name="Pg 19 - 3.75 Fee Part 8 (13)" sheetId="142" r:id="rId96"/>
    <sheet name="Pg 19 - 3.75 Fee Part 8 (14)" sheetId="143" r:id="rId97"/>
    <sheet name="Pg 19 - 3.75 Fee Part 8 (15)" sheetId="144" r:id="rId98"/>
    <sheet name="Pg 19 - 3.75 Fee Part 8 (16)" sheetId="145" r:id="rId99"/>
    <sheet name="Pg 19 - 3.75 Fee Part 8 (17)" sheetId="146" r:id="rId100"/>
    <sheet name="Pg 19 - 3.75 Fee Part 8 (18)" sheetId="147" r:id="rId101"/>
    <sheet name="Pg 19 - 3.75 Fee Part 8 (19)" sheetId="148" r:id="rId102"/>
    <sheet name="Pg 19 - 3.75 Fee Part 8 (20)" sheetId="149" r:id="rId103"/>
    <sheet name="Pg 19 - 3.75 Fee Part 8 (21)" sheetId="150" r:id="rId104"/>
    <sheet name="Pg 19 - 3.75 Fee Part 8 (22)" sheetId="151" r:id="rId105"/>
    <sheet name="Pg 19 - 3.75 Fee Part 8 (23)" sheetId="152" r:id="rId106"/>
    <sheet name="Pg 19 - 3.75 Fee Part 8 (24)" sheetId="153" r:id="rId107"/>
    <sheet name="Pg 19 - 3.75 Fee Part 8 (25)" sheetId="154" r:id="rId108"/>
    <sheet name="Pg 19 - 3.75 Fee Part 8 (26)" sheetId="155" r:id="rId109"/>
    <sheet name="Pg 19 - 3.75 Fee Part 8 (27)" sheetId="156" r:id="rId110"/>
    <sheet name="Pg 19 - 3.75 Fee Part 8 (28)" sheetId="157" r:id="rId111"/>
    <sheet name="Pg 19 - 3.75 Fee Part 8 (29)" sheetId="158" r:id="rId112"/>
    <sheet name="Pg 19 - 3.75 Fee Part 8 (30)" sheetId="159" r:id="rId113"/>
    <sheet name="Pg 19 - 3.75 Fee Part 8 (31)" sheetId="160" r:id="rId114"/>
    <sheet name="Pg 19 - 3.75 Fee Part 8 (32)" sheetId="161" r:id="rId115"/>
    <sheet name="Pg 19 - 3.75 Fee Part 8 (33)" sheetId="162" r:id="rId116"/>
    <sheet name="Pg 19 - 3.75 Fee Part 8 (34)" sheetId="163" r:id="rId117"/>
    <sheet name="Pg 19 - 3.75 Fee Part 8 (35)" sheetId="164" r:id="rId118"/>
    <sheet name="Pg 19 - 3.75 Fee Part 8 (36)" sheetId="165" r:id="rId119"/>
    <sheet name="Pg 19 - 3.75 Fee Part 8 (37)" sheetId="166" r:id="rId120"/>
    <sheet name="Pg 19 - 3.75 Fee Part 8 (38)" sheetId="167" r:id="rId121"/>
    <sheet name="Pg 19 - 3.75 Fee Part 8 (39)" sheetId="168" r:id="rId122"/>
    <sheet name="Pg 19 - 3.75 Fee Part 8 (40)" sheetId="169" r:id="rId123"/>
    <sheet name="data tab" sheetId="29" state="hidden" r:id="rId124"/>
    <sheet name="For Copyright Use Only" sheetId="234" r:id="rId125"/>
  </sheets>
  <externalReferences>
    <externalReference r:id="rId126"/>
    <externalReference r:id="rId127"/>
    <externalReference r:id="rId128"/>
  </externalReferences>
  <definedNames>
    <definedName name="Basis">'data tab'!$F$1:$F$4</definedName>
    <definedName name="DSE" localSheetId="31">'[1]data tab'!$C$2:$D$7</definedName>
    <definedName name="DSE">'data tab'!$C$2:$D$7</definedName>
    <definedName name="GRPS" localSheetId="31">#REF!</definedName>
    <definedName name="GRPS">'Gross Receipts tab'!$A$9:$D$171</definedName>
    <definedName name="_xlnm.Print_Area" localSheetId="0">'General Data Input tab'!$A:$L</definedName>
    <definedName name="_xlnm.Print_Area" localSheetId="1">'Gross Receipts tab'!$A$1:$D$48</definedName>
    <definedName name="_xlnm.Print_Area" localSheetId="3">Notes!$B:$G</definedName>
    <definedName name="_xlnm.Print_Area" localSheetId="4">'Pg 1 - Space A-C'!$B:$L</definedName>
    <definedName name="_xlnm.Print_Area" localSheetId="36">'Pg 11 - Part 1-2'!$B:$U</definedName>
    <definedName name="_xlnm.Print_Area" localSheetId="37">'Pg 12 Part 3-5'!$A:$X</definedName>
    <definedName name="_xlnm.Print_Area" localSheetId="38">'Pg 13 - Part 6'!$B:$P</definedName>
    <definedName name="_xlnm.Print_Area" localSheetId="39">'Pg 13 - Part 6 (Continued)'!$B:$P</definedName>
    <definedName name="_xlnm.Print_Area" localSheetId="40">'Pg 14 - Part 6'!$B:$W</definedName>
    <definedName name="_xlnm.Print_Area" localSheetId="41">'Pg 16 - Part 7'!$B:$O</definedName>
    <definedName name="_xlnm.Print_Area" localSheetId="42">'Pg 17 - Part  7-8'!$B$1:$T$51</definedName>
    <definedName name="_xlnm.Print_Area" localSheetId="83">'Pg 19 - 3.75 Fee Part 8 (1)'!$B$1:$U$64</definedName>
    <definedName name="_xlnm.Print_Area" localSheetId="92">'Pg 19 - 3.75 Fee Part 8 (10)'!$B:$U</definedName>
    <definedName name="_xlnm.Print_Area" localSheetId="93">'Pg 19 - 3.75 Fee Part 8 (11)'!$B:$U</definedName>
    <definedName name="_xlnm.Print_Area" localSheetId="94">'Pg 19 - 3.75 Fee Part 8 (12)'!$B:$U</definedName>
    <definedName name="_xlnm.Print_Area" localSheetId="95">'Pg 19 - 3.75 Fee Part 8 (13)'!$B:$U</definedName>
    <definedName name="_xlnm.Print_Area" localSheetId="96">'Pg 19 - 3.75 Fee Part 8 (14)'!$B:$U</definedName>
    <definedName name="_xlnm.Print_Area" localSheetId="97">'Pg 19 - 3.75 Fee Part 8 (15)'!$B:$U</definedName>
    <definedName name="_xlnm.Print_Area" localSheetId="98">'Pg 19 - 3.75 Fee Part 8 (16)'!$B:$U</definedName>
    <definedName name="_xlnm.Print_Area" localSheetId="99">'Pg 19 - 3.75 Fee Part 8 (17)'!$B:$U</definedName>
    <definedName name="_xlnm.Print_Area" localSheetId="100">'Pg 19 - 3.75 Fee Part 8 (18)'!$B:$U</definedName>
    <definedName name="_xlnm.Print_Area" localSheetId="101">'Pg 19 - 3.75 Fee Part 8 (19)'!$B:$U</definedName>
    <definedName name="_xlnm.Print_Area" localSheetId="84">'Pg 19 - 3.75 Fee Part 8 (2)'!$B:$U</definedName>
    <definedName name="_xlnm.Print_Area" localSheetId="102">'Pg 19 - 3.75 Fee Part 8 (20)'!$B:$U</definedName>
    <definedName name="_xlnm.Print_Area" localSheetId="103">'Pg 19 - 3.75 Fee Part 8 (21)'!$B:$U</definedName>
    <definedName name="_xlnm.Print_Area" localSheetId="104">'Pg 19 - 3.75 Fee Part 8 (22)'!$B:$U</definedName>
    <definedName name="_xlnm.Print_Area" localSheetId="105">'Pg 19 - 3.75 Fee Part 8 (23)'!$B:$U</definedName>
    <definedName name="_xlnm.Print_Area" localSheetId="106">'Pg 19 - 3.75 Fee Part 8 (24)'!$B:$U</definedName>
    <definedName name="_xlnm.Print_Area" localSheetId="107">'Pg 19 - 3.75 Fee Part 8 (25)'!$B:$U</definedName>
    <definedName name="_xlnm.Print_Area" localSheetId="108">'Pg 19 - 3.75 Fee Part 8 (26)'!$B:$U</definedName>
    <definedName name="_xlnm.Print_Area" localSheetId="109">'Pg 19 - 3.75 Fee Part 8 (27)'!$B:$U</definedName>
    <definedName name="_xlnm.Print_Area" localSheetId="110">'Pg 19 - 3.75 Fee Part 8 (28)'!$B:$U</definedName>
    <definedName name="_xlnm.Print_Area" localSheetId="111">'Pg 19 - 3.75 Fee Part 8 (29)'!$B:$U</definedName>
    <definedName name="_xlnm.Print_Area" localSheetId="85">'Pg 19 - 3.75 Fee Part 8 (3)'!$B:$U</definedName>
    <definedName name="_xlnm.Print_Area" localSheetId="112">'Pg 19 - 3.75 Fee Part 8 (30)'!$B:$U</definedName>
    <definedName name="_xlnm.Print_Area" localSheetId="113">'Pg 19 - 3.75 Fee Part 8 (31)'!$B:$U</definedName>
    <definedName name="_xlnm.Print_Area" localSheetId="114">'Pg 19 - 3.75 Fee Part 8 (32)'!$B:$U</definedName>
    <definedName name="_xlnm.Print_Area" localSheetId="115">'Pg 19 - 3.75 Fee Part 8 (33)'!$B:$U</definedName>
    <definedName name="_xlnm.Print_Area" localSheetId="116">'Pg 19 - 3.75 Fee Part 8 (34)'!$B:$U</definedName>
    <definedName name="_xlnm.Print_Area" localSheetId="117">'Pg 19 - 3.75 Fee Part 8 (35)'!$B:$U</definedName>
    <definedName name="_xlnm.Print_Area" localSheetId="118">'Pg 19 - 3.75 Fee Part 8 (36)'!$B:$U</definedName>
    <definedName name="_xlnm.Print_Area" localSheetId="119">'Pg 19 - 3.75 Fee Part 8 (37)'!$B:$U</definedName>
    <definedName name="_xlnm.Print_Area" localSheetId="120">'Pg 19 - 3.75 Fee Part 8 (38)'!$B:$U</definedName>
    <definedName name="_xlnm.Print_Area" localSheetId="121">'Pg 19 - 3.75 Fee Part 8 (39)'!$B:$U</definedName>
    <definedName name="_xlnm.Print_Area" localSheetId="86">'Pg 19 - 3.75 Fee Part 8 (4)'!$B:$U</definedName>
    <definedName name="_xlnm.Print_Area" localSheetId="122">'Pg 19 - 3.75 Fee Part 8 (40)'!$B:$U</definedName>
    <definedName name="_xlnm.Print_Area" localSheetId="87">'Pg 19 - 3.75 Fee Part 8 (5)'!$B:$U</definedName>
    <definedName name="_xlnm.Print_Area" localSheetId="88">'Pg 19 - 3.75 Fee Part 8 (6)'!$B:$U</definedName>
    <definedName name="_xlnm.Print_Area" localSheetId="89">'Pg 19 - 3.75 Fee Part 8 (7)'!$B:$U</definedName>
    <definedName name="_xlnm.Print_Area" localSheetId="90">'Pg 19 - 3.75 Fee Part 8 (8)'!$B:$U</definedName>
    <definedName name="_xlnm.Print_Area" localSheetId="91">'Pg 19 - 3.75 Fee Part 8 (9)'!$B:$U</definedName>
    <definedName name="_xlnm.Print_Area" localSheetId="43">'Pg 19 - Part 8 (1)'!$B$1:$U$64</definedName>
    <definedName name="_xlnm.Print_Area" localSheetId="52">'Pg 19 - Part 8 (10)'!$B:$U</definedName>
    <definedName name="_xlnm.Print_Area" localSheetId="53">'Pg 19 - Part 8 (11)'!$B:$U</definedName>
    <definedName name="_xlnm.Print_Area" localSheetId="54">'Pg 19 - Part 8 (12)'!$B:$U</definedName>
    <definedName name="_xlnm.Print_Area" localSheetId="55">'Pg 19 - Part 8 (13)'!$B:$U</definedName>
    <definedName name="_xlnm.Print_Area" localSheetId="56">'Pg 19 - Part 8 (14)'!$B:$U</definedName>
    <definedName name="_xlnm.Print_Area" localSheetId="57">'Pg 19 - Part 8 (15)'!$B:$U</definedName>
    <definedName name="_xlnm.Print_Area" localSheetId="58">'Pg 19 - Part 8 (16)'!$B:$U</definedName>
    <definedName name="_xlnm.Print_Area" localSheetId="59">'Pg 19 - Part 8 (17)'!$B:$U</definedName>
    <definedName name="_xlnm.Print_Area" localSheetId="60">'Pg 19 - Part 8 (18)'!$B:$U</definedName>
    <definedName name="_xlnm.Print_Area" localSheetId="61">'Pg 19 - Part 8 (19)'!$B:$U</definedName>
    <definedName name="_xlnm.Print_Area" localSheetId="44">'Pg 19 - Part 8 (2)'!$B:$U</definedName>
    <definedName name="_xlnm.Print_Area" localSheetId="62">'Pg 19 - Part 8 (20)'!$B:$U</definedName>
    <definedName name="_xlnm.Print_Area" localSheetId="63">'Pg 19 - Part 8 (21)'!$B:$U</definedName>
    <definedName name="_xlnm.Print_Area" localSheetId="64">'Pg 19 - Part 8 (22)'!$B:$U</definedName>
    <definedName name="_xlnm.Print_Area" localSheetId="65">'Pg 19 - Part 8 (23)'!$B:$U</definedName>
    <definedName name="_xlnm.Print_Area" localSheetId="66">'Pg 19 - Part 8 (24)'!$B:$U</definedName>
    <definedName name="_xlnm.Print_Area" localSheetId="67">'Pg 19 - Part 8 (25)'!$B:$U</definedName>
    <definedName name="_xlnm.Print_Area" localSheetId="68">'Pg 19 - Part 8 (26)'!$B:$U</definedName>
    <definedName name="_xlnm.Print_Area" localSheetId="69">'Pg 19 - Part 8 (27)'!$B:$U</definedName>
    <definedName name="_xlnm.Print_Area" localSheetId="70">'Pg 19 - Part 8 (28)'!$B:$U</definedName>
    <definedName name="_xlnm.Print_Area" localSheetId="71">'Pg 19 - Part 8 (29)'!$B:$U</definedName>
    <definedName name="_xlnm.Print_Area" localSheetId="45">'Pg 19 - Part 8 (3)'!$B:$U</definedName>
    <definedName name="_xlnm.Print_Area" localSheetId="72">'Pg 19 - Part 8 (30)'!$B:$U</definedName>
    <definedName name="_xlnm.Print_Area" localSheetId="73">'Pg 19 - Part 8 (31)'!$B:$U</definedName>
    <definedName name="_xlnm.Print_Area" localSheetId="74">'Pg 19 - Part 8 (32)'!$B:$U</definedName>
    <definedName name="_xlnm.Print_Area" localSheetId="75">'Pg 19 - Part 8 (33)'!$B:$U</definedName>
    <definedName name="_xlnm.Print_Area" localSheetId="76">'Pg 19 - Part 8 (34)'!$B:$U</definedName>
    <definedName name="_xlnm.Print_Area" localSheetId="77">'Pg 19 - Part 8 (35)'!$B:$U</definedName>
    <definedName name="_xlnm.Print_Area" localSheetId="78">'Pg 19 - Part 8 (36)'!$B:$U</definedName>
    <definedName name="_xlnm.Print_Area" localSheetId="79">'Pg 19 - Part 8 (37)'!$B:$U</definedName>
    <definedName name="_xlnm.Print_Area" localSheetId="80">'Pg 19 - Part 8 (38)'!$B:$U</definedName>
    <definedName name="_xlnm.Print_Area" localSheetId="81">'Pg 19 - Part 8 (39)'!$B:$U</definedName>
    <definedName name="_xlnm.Print_Area" localSheetId="46">'Pg 19 - Part 8 (4)'!$B:$U</definedName>
    <definedName name="_xlnm.Print_Area" localSheetId="82">'Pg 19 - Part 8 (40)'!$B:$U</definedName>
    <definedName name="_xlnm.Print_Area" localSheetId="47">'Pg 19 - Part 8 (5)'!$B:$U</definedName>
    <definedName name="_xlnm.Print_Area" localSheetId="48">'Pg 19 - Part 8 (6)'!$B:$U</definedName>
    <definedName name="_xlnm.Print_Area" localSheetId="49">'Pg 19 - Part 8 (7)'!$B:$U</definedName>
    <definedName name="_xlnm.Print_Area" localSheetId="50">'Pg 19 - Part 8 (8)'!$B:$U</definedName>
    <definedName name="_xlnm.Print_Area" localSheetId="51">'Pg 19 - Part 8 (9)'!$B:$U</definedName>
    <definedName name="_xlnm.Print_Area" localSheetId="5">'Pg 2 - Space D'!$B:$I</definedName>
    <definedName name="_xlnm.Print_Area" localSheetId="6">'Pg 3 - Space E'!$B:$M</definedName>
    <definedName name="_xlnm.Print_Area" localSheetId="7">'Pg 4 - Space G (AA)'!$B:$J</definedName>
    <definedName name="_xlnm.Print_Area" localSheetId="8">'Pg 4 - Space G (AB)'!$B:$J</definedName>
    <definedName name="_xlnm.Print_Area" localSheetId="9">'Pg 4 - Space G (AC)'!$B:$J</definedName>
    <definedName name="_xlnm.Print_Area" localSheetId="10">'Pg 4 - Space G (AD)'!$B:$J</definedName>
    <definedName name="_xlnm.Print_Area" localSheetId="11">'Pg 4 - Space G (AE)'!$B:$J</definedName>
    <definedName name="_xlnm.Print_Area" localSheetId="12">'Pg 4 - Space G (AF)'!$B:$J</definedName>
    <definedName name="_xlnm.Print_Area" localSheetId="13">'Pg 4 - Space G (AG)'!$B:$J</definedName>
    <definedName name="_xlnm.Print_Area" localSheetId="14">'Pg 4 - Space G (AH)'!$B:$J</definedName>
    <definedName name="_xlnm.Print_Area" localSheetId="15">'Pg 4 - Space G (AI)'!$B:$J</definedName>
    <definedName name="_xlnm.Print_Area" localSheetId="16">'Pg 4 - Space G (AJ)'!$B:$J</definedName>
    <definedName name="_xlnm.Print_Area" localSheetId="17">'Pg 4 - Space G (AK)'!$B:$J</definedName>
    <definedName name="_xlnm.Print_Area" localSheetId="18">'Pg 4 - Space G (AL)'!$B:$J</definedName>
    <definedName name="_xlnm.Print_Area" localSheetId="19">'Pg 4 - Space G (AM)'!$B:$J</definedName>
    <definedName name="_xlnm.Print_Area" localSheetId="20">'Pg 4 - Space G (AN)'!$B:$J</definedName>
    <definedName name="_xlnm.Print_Area" localSheetId="21">'Pg 4 - Space G (AO)'!$B:$J</definedName>
    <definedName name="_xlnm.Print_Area" localSheetId="22">'Pg 4 - Space G (AP)'!$B:$J</definedName>
    <definedName name="_xlnm.Print_Area" localSheetId="23">'Pg 4 - Space G (AQ)'!$B:$J</definedName>
    <definedName name="_xlnm.Print_Area" localSheetId="24">'Pg 4 - Space G (AR)'!$B:$J</definedName>
    <definedName name="_xlnm.Print_Area" localSheetId="25">'Pg 4 - Space G (AS)'!$B:$J</definedName>
    <definedName name="_xlnm.Print_Area" localSheetId="26">'Pg 4 - Space G (AT)'!$B:$J</definedName>
    <definedName name="_xlnm.Print_Area" localSheetId="27">'Pg 4 - Space G (AU)'!$B:$J</definedName>
    <definedName name="_xlnm.Print_Area" localSheetId="28">'Pg 4 - Space G (AV)'!$B:$J</definedName>
    <definedName name="_xlnm.Print_Area" localSheetId="29">'Pg 4 - Space G (AW)'!$B:$J</definedName>
    <definedName name="_xlnm.Print_Area" localSheetId="30">'Pg 5 - Space H'!$B$1:$K$66</definedName>
    <definedName name="_xlnm.Print_Area" localSheetId="31">'Pg 6 - Space I'!$B$1:$N$62</definedName>
    <definedName name="_xlnm.Print_Area" localSheetId="32">'Pg 7 - Space J'!$B:$M</definedName>
    <definedName name="_xlnm.Print_Area" localSheetId="33">'Pg 8 - Space K-L'!$B:$M</definedName>
    <definedName name="_xlnm.Print_Area" localSheetId="34">'pg 8 Space M-O'!$B:$M</definedName>
    <definedName name="_xlnm.Print_Area" localSheetId="35">'Pg 9 - Space P-Q'!$B:$R</definedName>
    <definedName name="_xlnm.Print_Titles" localSheetId="2">Signals!$1:$1</definedName>
    <definedName name="Signals" localSheetId="31">[2]Signals!$A$1:$D$65536</definedName>
    <definedName name="Signals" localSheetId="34">[3]Signals!$A$1:$E$65536</definedName>
    <definedName name="Signals">Signals!$A:$F</definedName>
    <definedName name="YN" localSheetId="31">#REF!</definedName>
    <definedName name="YN" localSheetId="34">[3]Sheet1!$A$1:$A$3</definedName>
    <definedName name="YN">'data tab'!$A$1:$A$3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7" l="1"/>
  <c r="F42" i="7"/>
  <c r="F34" i="7"/>
  <c r="F35" i="7"/>
  <c r="F36" i="7"/>
  <c r="F37" i="7"/>
  <c r="F38" i="7"/>
  <c r="F39" i="7"/>
  <c r="F40" i="7"/>
  <c r="F41" i="7"/>
  <c r="F33" i="7"/>
  <c r="E34" i="7"/>
  <c r="E35" i="7"/>
  <c r="E36" i="7"/>
  <c r="E37" i="7"/>
  <c r="E38" i="7"/>
  <c r="E39" i="7"/>
  <c r="E40" i="7"/>
  <c r="E41" i="7"/>
  <c r="E33" i="7"/>
  <c r="F45" i="257"/>
  <c r="F46" i="257"/>
  <c r="F47" i="257"/>
  <c r="F48" i="257"/>
  <c r="F49" i="257"/>
  <c r="F50" i="257"/>
  <c r="F51" i="257"/>
  <c r="F52" i="257"/>
  <c r="F53" i="257"/>
  <c r="F54" i="257"/>
  <c r="F55" i="257"/>
  <c r="F56" i="257"/>
  <c r="F57" i="257"/>
  <c r="F58" i="257"/>
  <c r="F59" i="257"/>
  <c r="F60" i="257"/>
  <c r="F61" i="257"/>
  <c r="F62" i="257"/>
  <c r="F63" i="257"/>
  <c r="F64" i="257"/>
  <c r="F65" i="257"/>
  <c r="F66" i="257"/>
  <c r="F67" i="257"/>
  <c r="F68" i="257"/>
  <c r="F69" i="257"/>
  <c r="F70" i="257"/>
  <c r="F71" i="257"/>
  <c r="F45" i="256"/>
  <c r="F46" i="256"/>
  <c r="F47" i="256"/>
  <c r="F48" i="256"/>
  <c r="F49" i="256"/>
  <c r="F50" i="256"/>
  <c r="F51" i="256"/>
  <c r="F52" i="256"/>
  <c r="F53" i="256"/>
  <c r="F54" i="256"/>
  <c r="F55" i="256"/>
  <c r="F56" i="256"/>
  <c r="F57" i="256"/>
  <c r="F58" i="256"/>
  <c r="F59" i="256"/>
  <c r="F60" i="256"/>
  <c r="F61" i="256"/>
  <c r="F62" i="256"/>
  <c r="F63" i="256"/>
  <c r="F64" i="256"/>
  <c r="F65" i="256"/>
  <c r="F66" i="256"/>
  <c r="F67" i="256"/>
  <c r="F68" i="256"/>
  <c r="F69" i="256"/>
  <c r="F45" i="255"/>
  <c r="F46" i="255"/>
  <c r="F47" i="255"/>
  <c r="F48" i="255"/>
  <c r="F49" i="255"/>
  <c r="F50" i="255"/>
  <c r="F51" i="255"/>
  <c r="F52" i="255"/>
  <c r="F53" i="255"/>
  <c r="F54" i="255"/>
  <c r="F55" i="255"/>
  <c r="F56" i="255"/>
  <c r="F57" i="255"/>
  <c r="F58" i="255"/>
  <c r="F59" i="255"/>
  <c r="F60" i="255"/>
  <c r="F61" i="255"/>
  <c r="F62" i="255"/>
  <c r="F63" i="255"/>
  <c r="F64" i="255"/>
  <c r="F65" i="255"/>
  <c r="F66" i="255"/>
  <c r="F67" i="255"/>
  <c r="F68" i="255"/>
  <c r="F69" i="255"/>
  <c r="F45" i="254"/>
  <c r="F46" i="254"/>
  <c r="F47" i="254"/>
  <c r="F48" i="254"/>
  <c r="F49" i="254"/>
  <c r="F50" i="254"/>
  <c r="F51" i="254"/>
  <c r="F52" i="254"/>
  <c r="F53" i="254"/>
  <c r="F54" i="254"/>
  <c r="F55" i="254"/>
  <c r="F56" i="254"/>
  <c r="F57" i="254"/>
  <c r="F58" i="254"/>
  <c r="F59" i="254"/>
  <c r="F60" i="254"/>
  <c r="F61" i="254"/>
  <c r="F62" i="254"/>
  <c r="F63" i="254"/>
  <c r="F64" i="254"/>
  <c r="F65" i="254"/>
  <c r="F66" i="254"/>
  <c r="F67" i="254"/>
  <c r="F68" i="254"/>
  <c r="F69" i="254"/>
  <c r="F45" i="253"/>
  <c r="F46" i="253"/>
  <c r="F47" i="253"/>
  <c r="F48" i="253"/>
  <c r="F49" i="253"/>
  <c r="F50" i="253"/>
  <c r="F51" i="253"/>
  <c r="F52" i="253"/>
  <c r="F53" i="253"/>
  <c r="F54" i="253"/>
  <c r="F55" i="253"/>
  <c r="F56" i="253"/>
  <c r="F57" i="253"/>
  <c r="F58" i="253"/>
  <c r="F59" i="253"/>
  <c r="F60" i="253"/>
  <c r="F61" i="253"/>
  <c r="F62" i="253"/>
  <c r="F63" i="253"/>
  <c r="F64" i="253"/>
  <c r="F65" i="253"/>
  <c r="F66" i="253"/>
  <c r="F67" i="253"/>
  <c r="F68" i="253"/>
  <c r="F69" i="253"/>
  <c r="F45" i="252"/>
  <c r="F46" i="252"/>
  <c r="F47" i="252"/>
  <c r="F48" i="252"/>
  <c r="F49" i="252"/>
  <c r="F50" i="252"/>
  <c r="F51" i="252"/>
  <c r="F52" i="252"/>
  <c r="F53" i="252"/>
  <c r="F54" i="252"/>
  <c r="F55" i="252"/>
  <c r="F56" i="252"/>
  <c r="F57" i="252"/>
  <c r="F58" i="252"/>
  <c r="F59" i="252"/>
  <c r="F60" i="252"/>
  <c r="F61" i="252"/>
  <c r="F62" i="252"/>
  <c r="F63" i="252"/>
  <c r="F64" i="252"/>
  <c r="F65" i="252"/>
  <c r="F66" i="252"/>
  <c r="F67" i="252"/>
  <c r="F68" i="252"/>
  <c r="F69" i="252"/>
  <c r="F45" i="251"/>
  <c r="F46" i="251"/>
  <c r="F47" i="251"/>
  <c r="F48" i="251"/>
  <c r="F49" i="251"/>
  <c r="F50" i="251"/>
  <c r="F51" i="251"/>
  <c r="F52" i="251"/>
  <c r="F53" i="251"/>
  <c r="F54" i="251"/>
  <c r="F55" i="251"/>
  <c r="F56" i="251"/>
  <c r="F57" i="251"/>
  <c r="F58" i="251"/>
  <c r="F59" i="251"/>
  <c r="F60" i="251"/>
  <c r="F61" i="251"/>
  <c r="F62" i="251"/>
  <c r="F63" i="251"/>
  <c r="F64" i="251"/>
  <c r="F65" i="251"/>
  <c r="F66" i="251"/>
  <c r="F67" i="251"/>
  <c r="F68" i="251"/>
  <c r="F69" i="251"/>
  <c r="F45" i="250"/>
  <c r="F46" i="250"/>
  <c r="F47" i="250"/>
  <c r="F48" i="250"/>
  <c r="F49" i="250"/>
  <c r="F50" i="250"/>
  <c r="F51" i="250"/>
  <c r="F52" i="250"/>
  <c r="F53" i="250"/>
  <c r="F54" i="250"/>
  <c r="F55" i="250"/>
  <c r="F56" i="250"/>
  <c r="F57" i="250"/>
  <c r="F58" i="250"/>
  <c r="F59" i="250"/>
  <c r="F60" i="250"/>
  <c r="F61" i="250"/>
  <c r="F62" i="250"/>
  <c r="F63" i="250"/>
  <c r="F64" i="250"/>
  <c r="F65" i="250"/>
  <c r="F66" i="250"/>
  <c r="F67" i="250"/>
  <c r="F68" i="250"/>
  <c r="F69" i="250"/>
  <c r="F45" i="249"/>
  <c r="F46" i="249"/>
  <c r="F47" i="249"/>
  <c r="F48" i="249"/>
  <c r="F49" i="249"/>
  <c r="F50" i="249"/>
  <c r="F51" i="249"/>
  <c r="F52" i="249"/>
  <c r="F53" i="249"/>
  <c r="F54" i="249"/>
  <c r="F55" i="249"/>
  <c r="F56" i="249"/>
  <c r="F57" i="249"/>
  <c r="F58" i="249"/>
  <c r="F59" i="249"/>
  <c r="F60" i="249"/>
  <c r="F61" i="249"/>
  <c r="F62" i="249"/>
  <c r="F63" i="249"/>
  <c r="F64" i="249"/>
  <c r="F65" i="249"/>
  <c r="F66" i="249"/>
  <c r="F67" i="249"/>
  <c r="F68" i="249"/>
  <c r="F69" i="249"/>
  <c r="F45" i="248"/>
  <c r="F46" i="248"/>
  <c r="F47" i="248"/>
  <c r="F48" i="248"/>
  <c r="F49" i="248"/>
  <c r="F50" i="248"/>
  <c r="F51" i="248"/>
  <c r="F52" i="248"/>
  <c r="F53" i="248"/>
  <c r="F54" i="248"/>
  <c r="F55" i="248"/>
  <c r="F56" i="248"/>
  <c r="F57" i="248"/>
  <c r="F58" i="248"/>
  <c r="F59" i="248"/>
  <c r="F60" i="248"/>
  <c r="F61" i="248"/>
  <c r="F62" i="248"/>
  <c r="F63" i="248"/>
  <c r="F64" i="248"/>
  <c r="F65" i="248"/>
  <c r="F66" i="248"/>
  <c r="F67" i="248"/>
  <c r="F68" i="248"/>
  <c r="F69" i="248"/>
  <c r="F45" i="247"/>
  <c r="F46" i="247"/>
  <c r="F47" i="247"/>
  <c r="F48" i="247"/>
  <c r="F49" i="247"/>
  <c r="F50" i="247"/>
  <c r="F51" i="247"/>
  <c r="F52" i="247"/>
  <c r="F53" i="247"/>
  <c r="F54" i="247"/>
  <c r="F55" i="247"/>
  <c r="F56" i="247"/>
  <c r="F57" i="247"/>
  <c r="F58" i="247"/>
  <c r="F59" i="247"/>
  <c r="F60" i="247"/>
  <c r="F61" i="247"/>
  <c r="F62" i="247"/>
  <c r="F63" i="247"/>
  <c r="F64" i="247"/>
  <c r="F65" i="247"/>
  <c r="F66" i="247"/>
  <c r="F67" i="247"/>
  <c r="F68" i="247"/>
  <c r="F69" i="247"/>
  <c r="F45" i="246"/>
  <c r="F46" i="246"/>
  <c r="F47" i="246"/>
  <c r="F48" i="246"/>
  <c r="F49" i="246"/>
  <c r="F50" i="246"/>
  <c r="F51" i="246"/>
  <c r="F52" i="246"/>
  <c r="F53" i="246"/>
  <c r="F54" i="246"/>
  <c r="F55" i="246"/>
  <c r="F56" i="246"/>
  <c r="F57" i="246"/>
  <c r="F58" i="246"/>
  <c r="F59" i="246"/>
  <c r="F60" i="246"/>
  <c r="F61" i="246"/>
  <c r="F62" i="246"/>
  <c r="F63" i="246"/>
  <c r="F64" i="246"/>
  <c r="F65" i="246"/>
  <c r="F66" i="246"/>
  <c r="F67" i="246"/>
  <c r="F68" i="246"/>
  <c r="F69" i="246"/>
  <c r="F45" i="245"/>
  <c r="F46" i="245"/>
  <c r="F47" i="245"/>
  <c r="F48" i="245"/>
  <c r="F49" i="245"/>
  <c r="F50" i="245"/>
  <c r="F51" i="245"/>
  <c r="F52" i="245"/>
  <c r="F53" i="245"/>
  <c r="F54" i="245"/>
  <c r="F55" i="245"/>
  <c r="F56" i="245"/>
  <c r="F57" i="245"/>
  <c r="F58" i="245"/>
  <c r="F59" i="245"/>
  <c r="F60" i="245"/>
  <c r="F61" i="245"/>
  <c r="F62" i="245"/>
  <c r="F63" i="245"/>
  <c r="F64" i="245"/>
  <c r="F65" i="245"/>
  <c r="F66" i="245"/>
  <c r="F67" i="245"/>
  <c r="F68" i="245"/>
  <c r="F69" i="245"/>
  <c r="F45" i="244"/>
  <c r="F46" i="244"/>
  <c r="F47" i="244"/>
  <c r="F48" i="244"/>
  <c r="F49" i="244"/>
  <c r="F50" i="244"/>
  <c r="F51" i="244"/>
  <c r="F52" i="244"/>
  <c r="F53" i="244"/>
  <c r="F54" i="244"/>
  <c r="F55" i="244"/>
  <c r="F56" i="244"/>
  <c r="F57" i="244"/>
  <c r="F58" i="244"/>
  <c r="F59" i="244"/>
  <c r="F60" i="244"/>
  <c r="F61" i="244"/>
  <c r="F62" i="244"/>
  <c r="F63" i="244"/>
  <c r="F64" i="244"/>
  <c r="F65" i="244"/>
  <c r="F66" i="244"/>
  <c r="F67" i="244"/>
  <c r="F68" i="244"/>
  <c r="F69" i="244"/>
  <c r="F45" i="243"/>
  <c r="F46" i="243"/>
  <c r="F47" i="243"/>
  <c r="F48" i="243"/>
  <c r="F49" i="243"/>
  <c r="F50" i="243"/>
  <c r="F51" i="243"/>
  <c r="F52" i="243"/>
  <c r="F53" i="243"/>
  <c r="F54" i="243"/>
  <c r="F55" i="243"/>
  <c r="F56" i="243"/>
  <c r="F57" i="243"/>
  <c r="F58" i="243"/>
  <c r="F59" i="243"/>
  <c r="F60" i="243"/>
  <c r="F61" i="243"/>
  <c r="F62" i="243"/>
  <c r="F63" i="243"/>
  <c r="F64" i="243"/>
  <c r="F65" i="243"/>
  <c r="F66" i="243"/>
  <c r="F67" i="243"/>
  <c r="F68" i="243"/>
  <c r="F69" i="243"/>
  <c r="F45" i="242"/>
  <c r="F46" i="242"/>
  <c r="F47" i="242"/>
  <c r="F48" i="242"/>
  <c r="F49" i="242"/>
  <c r="F50" i="242"/>
  <c r="F51" i="242"/>
  <c r="F52" i="242"/>
  <c r="F53" i="242"/>
  <c r="F54" i="242"/>
  <c r="F55" i="242"/>
  <c r="F56" i="242"/>
  <c r="F57" i="242"/>
  <c r="F58" i="242"/>
  <c r="F59" i="242"/>
  <c r="F60" i="242"/>
  <c r="F61" i="242"/>
  <c r="F62" i="242"/>
  <c r="F63" i="242"/>
  <c r="F64" i="242"/>
  <c r="F65" i="242"/>
  <c r="F66" i="242"/>
  <c r="F67" i="242"/>
  <c r="F68" i="242"/>
  <c r="F69" i="242"/>
  <c r="F45" i="241"/>
  <c r="F46" i="241"/>
  <c r="F47" i="241"/>
  <c r="F48" i="241"/>
  <c r="F49" i="241"/>
  <c r="F50" i="241"/>
  <c r="F51" i="241"/>
  <c r="F52" i="241"/>
  <c r="F53" i="241"/>
  <c r="F54" i="241"/>
  <c r="F55" i="241"/>
  <c r="F56" i="241"/>
  <c r="F57" i="241"/>
  <c r="F58" i="241"/>
  <c r="F59" i="241"/>
  <c r="F60" i="241"/>
  <c r="F61" i="241"/>
  <c r="F62" i="241"/>
  <c r="F63" i="241"/>
  <c r="F64" i="241"/>
  <c r="F65" i="241"/>
  <c r="F66" i="241"/>
  <c r="F67" i="241"/>
  <c r="F68" i="241"/>
  <c r="F69" i="241"/>
  <c r="F45" i="240"/>
  <c r="F46" i="240"/>
  <c r="F47" i="240"/>
  <c r="F48" i="240"/>
  <c r="F49" i="240"/>
  <c r="F50" i="240"/>
  <c r="F51" i="240"/>
  <c r="F52" i="240"/>
  <c r="F53" i="240"/>
  <c r="F54" i="240"/>
  <c r="F55" i="240"/>
  <c r="F56" i="240"/>
  <c r="F57" i="240"/>
  <c r="F58" i="240"/>
  <c r="F59" i="240"/>
  <c r="F60" i="240"/>
  <c r="F61" i="240"/>
  <c r="F62" i="240"/>
  <c r="F63" i="240"/>
  <c r="F64" i="240"/>
  <c r="F65" i="240"/>
  <c r="F66" i="240"/>
  <c r="F67" i="240"/>
  <c r="F68" i="240"/>
  <c r="F69" i="240"/>
  <c r="F45" i="239"/>
  <c r="F46" i="239"/>
  <c r="F47" i="239"/>
  <c r="F48" i="239"/>
  <c r="F49" i="239"/>
  <c r="F50" i="239"/>
  <c r="F51" i="239"/>
  <c r="F52" i="239"/>
  <c r="F53" i="239"/>
  <c r="F54" i="239"/>
  <c r="F55" i="239"/>
  <c r="F56" i="239"/>
  <c r="F57" i="239"/>
  <c r="F58" i="239"/>
  <c r="F59" i="239"/>
  <c r="F60" i="239"/>
  <c r="F61" i="239"/>
  <c r="F62" i="239"/>
  <c r="F63" i="239"/>
  <c r="F64" i="239"/>
  <c r="F65" i="239"/>
  <c r="F66" i="239"/>
  <c r="F67" i="239"/>
  <c r="F68" i="239"/>
  <c r="F69" i="239"/>
  <c r="F45" i="238"/>
  <c r="F46" i="238"/>
  <c r="F47" i="238"/>
  <c r="F48" i="238"/>
  <c r="F49" i="238"/>
  <c r="F50" i="238"/>
  <c r="F51" i="238"/>
  <c r="F52" i="238"/>
  <c r="F53" i="238"/>
  <c r="F54" i="238"/>
  <c r="F55" i="238"/>
  <c r="F56" i="238"/>
  <c r="F57" i="238"/>
  <c r="F58" i="238"/>
  <c r="F59" i="238"/>
  <c r="F60" i="238"/>
  <c r="F61" i="238"/>
  <c r="F62" i="238"/>
  <c r="F63" i="238"/>
  <c r="F64" i="238"/>
  <c r="F65" i="238"/>
  <c r="F66" i="238"/>
  <c r="F67" i="238"/>
  <c r="F68" i="238"/>
  <c r="F69" i="238"/>
  <c r="F45" i="237"/>
  <c r="F46" i="237"/>
  <c r="F47" i="237"/>
  <c r="F48" i="237"/>
  <c r="F49" i="237"/>
  <c r="F50" i="237"/>
  <c r="F51" i="237"/>
  <c r="F52" i="237"/>
  <c r="F53" i="237"/>
  <c r="F54" i="237"/>
  <c r="F55" i="237"/>
  <c r="F56" i="237"/>
  <c r="F57" i="237"/>
  <c r="F58" i="237"/>
  <c r="F59" i="237"/>
  <c r="F60" i="237"/>
  <c r="F61" i="237"/>
  <c r="F62" i="237"/>
  <c r="F63" i="237"/>
  <c r="F64" i="237"/>
  <c r="F65" i="237"/>
  <c r="F66" i="237"/>
  <c r="F67" i="237"/>
  <c r="F68" i="237"/>
  <c r="F69" i="237"/>
  <c r="F45" i="236"/>
  <c r="F46" i="236"/>
  <c r="F47" i="236"/>
  <c r="F48" i="236"/>
  <c r="F49" i="236"/>
  <c r="F50" i="236"/>
  <c r="F51" i="236"/>
  <c r="F52" i="236"/>
  <c r="F53" i="236"/>
  <c r="F54" i="236"/>
  <c r="F55" i="236"/>
  <c r="F56" i="236"/>
  <c r="F57" i="236"/>
  <c r="F58" i="236"/>
  <c r="F59" i="236"/>
  <c r="F60" i="236"/>
  <c r="F61" i="236"/>
  <c r="F62" i="236"/>
  <c r="F63" i="236"/>
  <c r="F64" i="236"/>
  <c r="F65" i="236"/>
  <c r="F66" i="236"/>
  <c r="F67" i="236"/>
  <c r="F68" i="236"/>
  <c r="F69" i="236"/>
  <c r="F45" i="8"/>
  <c r="F46" i="8"/>
  <c r="F47" i="8"/>
  <c r="F48" i="8"/>
  <c r="F49" i="8"/>
  <c r="F50" i="8"/>
  <c r="F51" i="8"/>
  <c r="F52" i="8"/>
  <c r="F53" i="8"/>
  <c r="F54" i="8"/>
  <c r="F55" i="8"/>
  <c r="F56" i="8"/>
  <c r="F57" i="8"/>
  <c r="F58" i="8"/>
  <c r="F59" i="8"/>
  <c r="F60" i="8"/>
  <c r="F61" i="8"/>
  <c r="F62" i="8"/>
  <c r="F63" i="8"/>
  <c r="F64" i="8"/>
  <c r="F65" i="8"/>
  <c r="F66" i="8"/>
  <c r="F67" i="8"/>
  <c r="F68" i="8"/>
  <c r="F69" i="8"/>
  <c r="C71" i="257"/>
  <c r="D71" i="257"/>
  <c r="G71" i="257"/>
  <c r="C70" i="257"/>
  <c r="D70" i="257"/>
  <c r="G70" i="257"/>
  <c r="B4" i="257"/>
  <c r="I4" i="257"/>
  <c r="C45" i="257"/>
  <c r="D45" i="257"/>
  <c r="G45" i="257"/>
  <c r="C46" i="257"/>
  <c r="D46" i="257"/>
  <c r="G46" i="257"/>
  <c r="C47" i="257"/>
  <c r="D47" i="257"/>
  <c r="G47" i="257"/>
  <c r="C48" i="257"/>
  <c r="D48" i="257"/>
  <c r="G48" i="257"/>
  <c r="C49" i="257"/>
  <c r="D49" i="257"/>
  <c r="G49" i="257"/>
  <c r="C50" i="257"/>
  <c r="D50" i="257"/>
  <c r="G50" i="257"/>
  <c r="C51" i="257"/>
  <c r="D51" i="257"/>
  <c r="G51" i="257"/>
  <c r="C52" i="257"/>
  <c r="D52" i="257"/>
  <c r="G52" i="257"/>
  <c r="C53" i="257"/>
  <c r="D53" i="257"/>
  <c r="G53" i="257"/>
  <c r="C54" i="257"/>
  <c r="D54" i="257"/>
  <c r="G54" i="257"/>
  <c r="C55" i="257"/>
  <c r="D55" i="257"/>
  <c r="G55" i="257"/>
  <c r="C56" i="257"/>
  <c r="D56" i="257"/>
  <c r="G56" i="257"/>
  <c r="C57" i="257"/>
  <c r="D57" i="257"/>
  <c r="G57" i="257"/>
  <c r="C58" i="257"/>
  <c r="D58" i="257"/>
  <c r="G58" i="257"/>
  <c r="C59" i="257"/>
  <c r="D59" i="257"/>
  <c r="G59" i="257"/>
  <c r="C60" i="257"/>
  <c r="D60" i="257"/>
  <c r="G60" i="257"/>
  <c r="C61" i="257"/>
  <c r="D61" i="257"/>
  <c r="G61" i="257"/>
  <c r="C62" i="257"/>
  <c r="D62" i="257"/>
  <c r="G62" i="257"/>
  <c r="C63" i="257"/>
  <c r="D63" i="257"/>
  <c r="G63" i="257"/>
  <c r="C64" i="257"/>
  <c r="D64" i="257"/>
  <c r="G64" i="257"/>
  <c r="C65" i="257"/>
  <c r="D65" i="257"/>
  <c r="G65" i="257"/>
  <c r="C66" i="257"/>
  <c r="D66" i="257"/>
  <c r="G66" i="257"/>
  <c r="C67" i="257"/>
  <c r="D67" i="257"/>
  <c r="G67" i="257"/>
  <c r="C68" i="257"/>
  <c r="D68" i="257"/>
  <c r="G68" i="257"/>
  <c r="C69" i="257"/>
  <c r="D69" i="257"/>
  <c r="G69" i="257"/>
  <c r="B4" i="256"/>
  <c r="I4" i="256"/>
  <c r="C45" i="256"/>
  <c r="D45" i="256"/>
  <c r="G45" i="256"/>
  <c r="C46" i="256"/>
  <c r="D46" i="256"/>
  <c r="G46" i="256"/>
  <c r="C47" i="256"/>
  <c r="D47" i="256"/>
  <c r="G47" i="256"/>
  <c r="C48" i="256"/>
  <c r="D48" i="256"/>
  <c r="G48" i="256"/>
  <c r="C49" i="256"/>
  <c r="D49" i="256"/>
  <c r="G49" i="256"/>
  <c r="C50" i="256"/>
  <c r="D50" i="256"/>
  <c r="G50" i="256"/>
  <c r="C51" i="256"/>
  <c r="D51" i="256"/>
  <c r="G51" i="256"/>
  <c r="C52" i="256"/>
  <c r="D52" i="256"/>
  <c r="G52" i="256"/>
  <c r="C53" i="256"/>
  <c r="D53" i="256"/>
  <c r="G53" i="256"/>
  <c r="C54" i="256"/>
  <c r="D54" i="256"/>
  <c r="G54" i="256"/>
  <c r="C55" i="256"/>
  <c r="D55" i="256"/>
  <c r="G55" i="256"/>
  <c r="C56" i="256"/>
  <c r="D56" i="256"/>
  <c r="G56" i="256"/>
  <c r="C57" i="256"/>
  <c r="D57" i="256"/>
  <c r="G57" i="256"/>
  <c r="C58" i="256"/>
  <c r="D58" i="256"/>
  <c r="G58" i="256"/>
  <c r="C59" i="256"/>
  <c r="D59" i="256"/>
  <c r="G59" i="256"/>
  <c r="C60" i="256"/>
  <c r="D60" i="256"/>
  <c r="G60" i="256"/>
  <c r="C61" i="256"/>
  <c r="D61" i="256"/>
  <c r="G61" i="256"/>
  <c r="C62" i="256"/>
  <c r="D62" i="256"/>
  <c r="G62" i="256"/>
  <c r="C63" i="256"/>
  <c r="D63" i="256"/>
  <c r="G63" i="256"/>
  <c r="C64" i="256"/>
  <c r="D64" i="256"/>
  <c r="G64" i="256"/>
  <c r="C65" i="256"/>
  <c r="D65" i="256"/>
  <c r="G65" i="256"/>
  <c r="C66" i="256"/>
  <c r="D66" i="256"/>
  <c r="G66" i="256"/>
  <c r="C67" i="256"/>
  <c r="D67" i="256"/>
  <c r="G67" i="256"/>
  <c r="C68" i="256"/>
  <c r="D68" i="256"/>
  <c r="G68" i="256"/>
  <c r="C69" i="256"/>
  <c r="D69" i="256"/>
  <c r="G69" i="256"/>
  <c r="B4" i="255"/>
  <c r="I4" i="255"/>
  <c r="C45" i="255"/>
  <c r="D45" i="255"/>
  <c r="G45" i="255"/>
  <c r="C46" i="255"/>
  <c r="D46" i="255"/>
  <c r="G46" i="255"/>
  <c r="C47" i="255"/>
  <c r="D47" i="255"/>
  <c r="G47" i="255"/>
  <c r="C48" i="255"/>
  <c r="D48" i="255"/>
  <c r="G48" i="255"/>
  <c r="C49" i="255"/>
  <c r="D49" i="255"/>
  <c r="G49" i="255"/>
  <c r="C50" i="255"/>
  <c r="D50" i="255"/>
  <c r="G50" i="255"/>
  <c r="C51" i="255"/>
  <c r="D51" i="255"/>
  <c r="G51" i="255"/>
  <c r="C52" i="255"/>
  <c r="D52" i="255"/>
  <c r="G52" i="255"/>
  <c r="C53" i="255"/>
  <c r="D53" i="255"/>
  <c r="G53" i="255"/>
  <c r="C54" i="255"/>
  <c r="D54" i="255"/>
  <c r="G54" i="255"/>
  <c r="C55" i="255"/>
  <c r="D55" i="255"/>
  <c r="G55" i="255"/>
  <c r="C56" i="255"/>
  <c r="D56" i="255"/>
  <c r="G56" i="255"/>
  <c r="C57" i="255"/>
  <c r="D57" i="255"/>
  <c r="G57" i="255"/>
  <c r="C58" i="255"/>
  <c r="D58" i="255"/>
  <c r="G58" i="255"/>
  <c r="C59" i="255"/>
  <c r="D59" i="255"/>
  <c r="G59" i="255"/>
  <c r="C60" i="255"/>
  <c r="D60" i="255"/>
  <c r="G60" i="255"/>
  <c r="C61" i="255"/>
  <c r="D61" i="255"/>
  <c r="G61" i="255"/>
  <c r="C62" i="255"/>
  <c r="D62" i="255"/>
  <c r="G62" i="255"/>
  <c r="C63" i="255"/>
  <c r="D63" i="255"/>
  <c r="G63" i="255"/>
  <c r="C64" i="255"/>
  <c r="D64" i="255"/>
  <c r="G64" i="255"/>
  <c r="C65" i="255"/>
  <c r="D65" i="255"/>
  <c r="G65" i="255"/>
  <c r="C66" i="255"/>
  <c r="D66" i="255"/>
  <c r="G66" i="255"/>
  <c r="C67" i="255"/>
  <c r="D67" i="255"/>
  <c r="G67" i="255"/>
  <c r="C68" i="255"/>
  <c r="D68" i="255"/>
  <c r="G68" i="255"/>
  <c r="C69" i="255"/>
  <c r="D69" i="255"/>
  <c r="G69" i="255"/>
  <c r="B4" i="254"/>
  <c r="I4" i="254"/>
  <c r="C45" i="254"/>
  <c r="D45" i="254"/>
  <c r="G45" i="254"/>
  <c r="C46" i="254"/>
  <c r="D46" i="254"/>
  <c r="G46" i="254"/>
  <c r="C47" i="254"/>
  <c r="D47" i="254"/>
  <c r="G47" i="254"/>
  <c r="C48" i="254"/>
  <c r="D48" i="254"/>
  <c r="G48" i="254"/>
  <c r="C49" i="254"/>
  <c r="D49" i="254"/>
  <c r="G49" i="254"/>
  <c r="C50" i="254"/>
  <c r="D50" i="254"/>
  <c r="G50" i="254"/>
  <c r="C51" i="254"/>
  <c r="D51" i="254"/>
  <c r="G51" i="254"/>
  <c r="C52" i="254"/>
  <c r="D52" i="254"/>
  <c r="G52" i="254"/>
  <c r="C53" i="254"/>
  <c r="D53" i="254"/>
  <c r="G53" i="254"/>
  <c r="C54" i="254"/>
  <c r="D54" i="254"/>
  <c r="G54" i="254"/>
  <c r="C55" i="254"/>
  <c r="D55" i="254"/>
  <c r="G55" i="254"/>
  <c r="C56" i="254"/>
  <c r="D56" i="254"/>
  <c r="G56" i="254"/>
  <c r="C57" i="254"/>
  <c r="D57" i="254"/>
  <c r="G57" i="254"/>
  <c r="C58" i="254"/>
  <c r="D58" i="254"/>
  <c r="G58" i="254"/>
  <c r="C59" i="254"/>
  <c r="D59" i="254"/>
  <c r="G59" i="254"/>
  <c r="C60" i="254"/>
  <c r="D60" i="254"/>
  <c r="G60" i="254"/>
  <c r="C61" i="254"/>
  <c r="D61" i="254"/>
  <c r="G61" i="254"/>
  <c r="C62" i="254"/>
  <c r="D62" i="254"/>
  <c r="G62" i="254"/>
  <c r="C63" i="254"/>
  <c r="D63" i="254"/>
  <c r="G63" i="254"/>
  <c r="C64" i="254"/>
  <c r="D64" i="254"/>
  <c r="G64" i="254"/>
  <c r="C65" i="254"/>
  <c r="D65" i="254"/>
  <c r="G65" i="254"/>
  <c r="C66" i="254"/>
  <c r="D66" i="254"/>
  <c r="G66" i="254"/>
  <c r="C67" i="254"/>
  <c r="D67" i="254"/>
  <c r="G67" i="254"/>
  <c r="C68" i="254"/>
  <c r="D68" i="254"/>
  <c r="G68" i="254"/>
  <c r="C69" i="254"/>
  <c r="D69" i="254"/>
  <c r="G69" i="254"/>
  <c r="B4" i="253"/>
  <c r="I4" i="253"/>
  <c r="C45" i="253"/>
  <c r="D45" i="253"/>
  <c r="G45" i="253"/>
  <c r="C46" i="253"/>
  <c r="D46" i="253"/>
  <c r="G46" i="253"/>
  <c r="C47" i="253"/>
  <c r="D47" i="253"/>
  <c r="G47" i="253"/>
  <c r="C48" i="253"/>
  <c r="D48" i="253"/>
  <c r="G48" i="253"/>
  <c r="C49" i="253"/>
  <c r="D49" i="253"/>
  <c r="G49" i="253"/>
  <c r="C50" i="253"/>
  <c r="D50" i="253"/>
  <c r="G50" i="253"/>
  <c r="C51" i="253"/>
  <c r="D51" i="253"/>
  <c r="G51" i="253"/>
  <c r="C52" i="253"/>
  <c r="D52" i="253"/>
  <c r="G52" i="253"/>
  <c r="C53" i="253"/>
  <c r="D53" i="253"/>
  <c r="G53" i="253"/>
  <c r="C54" i="253"/>
  <c r="D54" i="253"/>
  <c r="G54" i="253"/>
  <c r="C55" i="253"/>
  <c r="D55" i="253"/>
  <c r="G55" i="253"/>
  <c r="C56" i="253"/>
  <c r="D56" i="253"/>
  <c r="G56" i="253"/>
  <c r="C57" i="253"/>
  <c r="D57" i="253"/>
  <c r="G57" i="253"/>
  <c r="C58" i="253"/>
  <c r="D58" i="253"/>
  <c r="G58" i="253"/>
  <c r="C59" i="253"/>
  <c r="D59" i="253"/>
  <c r="G59" i="253"/>
  <c r="C60" i="253"/>
  <c r="D60" i="253"/>
  <c r="G60" i="253"/>
  <c r="C61" i="253"/>
  <c r="D61" i="253"/>
  <c r="G61" i="253"/>
  <c r="C62" i="253"/>
  <c r="D62" i="253"/>
  <c r="G62" i="253"/>
  <c r="C63" i="253"/>
  <c r="D63" i="253"/>
  <c r="G63" i="253"/>
  <c r="C64" i="253"/>
  <c r="D64" i="253"/>
  <c r="G64" i="253"/>
  <c r="C65" i="253"/>
  <c r="D65" i="253"/>
  <c r="G65" i="253"/>
  <c r="C66" i="253"/>
  <c r="D66" i="253"/>
  <c r="G66" i="253"/>
  <c r="C67" i="253"/>
  <c r="D67" i="253"/>
  <c r="G67" i="253"/>
  <c r="C68" i="253"/>
  <c r="D68" i="253"/>
  <c r="G68" i="253"/>
  <c r="C69" i="253"/>
  <c r="D69" i="253"/>
  <c r="G69" i="253"/>
  <c r="B4" i="252"/>
  <c r="I4" i="252"/>
  <c r="C45" i="252"/>
  <c r="D45" i="252"/>
  <c r="G45" i="252"/>
  <c r="C46" i="252"/>
  <c r="D46" i="252"/>
  <c r="G46" i="252"/>
  <c r="C47" i="252"/>
  <c r="D47" i="252"/>
  <c r="G47" i="252"/>
  <c r="C48" i="252"/>
  <c r="D48" i="252"/>
  <c r="G48" i="252"/>
  <c r="C49" i="252"/>
  <c r="D49" i="252"/>
  <c r="G49" i="252"/>
  <c r="C50" i="252"/>
  <c r="D50" i="252"/>
  <c r="G50" i="252"/>
  <c r="C51" i="252"/>
  <c r="D51" i="252"/>
  <c r="G51" i="252"/>
  <c r="C52" i="252"/>
  <c r="D52" i="252"/>
  <c r="G52" i="252"/>
  <c r="C53" i="252"/>
  <c r="D53" i="252"/>
  <c r="G53" i="252"/>
  <c r="C54" i="252"/>
  <c r="D54" i="252"/>
  <c r="G54" i="252"/>
  <c r="C55" i="252"/>
  <c r="D55" i="252"/>
  <c r="G55" i="252"/>
  <c r="C56" i="252"/>
  <c r="D56" i="252"/>
  <c r="G56" i="252"/>
  <c r="C57" i="252"/>
  <c r="D57" i="252"/>
  <c r="G57" i="252"/>
  <c r="C58" i="252"/>
  <c r="D58" i="252"/>
  <c r="G58" i="252"/>
  <c r="C59" i="252"/>
  <c r="D59" i="252"/>
  <c r="G59" i="252"/>
  <c r="C60" i="252"/>
  <c r="D60" i="252"/>
  <c r="G60" i="252"/>
  <c r="C61" i="252"/>
  <c r="D61" i="252"/>
  <c r="G61" i="252"/>
  <c r="C62" i="252"/>
  <c r="D62" i="252"/>
  <c r="G62" i="252"/>
  <c r="C63" i="252"/>
  <c r="D63" i="252"/>
  <c r="G63" i="252"/>
  <c r="C64" i="252"/>
  <c r="D64" i="252"/>
  <c r="G64" i="252"/>
  <c r="C65" i="252"/>
  <c r="D65" i="252"/>
  <c r="G65" i="252"/>
  <c r="C66" i="252"/>
  <c r="D66" i="252"/>
  <c r="G66" i="252"/>
  <c r="C67" i="252"/>
  <c r="D67" i="252"/>
  <c r="G67" i="252"/>
  <c r="C68" i="252"/>
  <c r="D68" i="252"/>
  <c r="G68" i="252"/>
  <c r="C69" i="252"/>
  <c r="D69" i="252"/>
  <c r="G69" i="252"/>
  <c r="B4" i="251"/>
  <c r="I4" i="251"/>
  <c r="C45" i="251"/>
  <c r="D45" i="251"/>
  <c r="G45" i="251"/>
  <c r="C46" i="251"/>
  <c r="D46" i="251"/>
  <c r="G46" i="251"/>
  <c r="C47" i="251"/>
  <c r="D47" i="251"/>
  <c r="G47" i="251"/>
  <c r="C48" i="251"/>
  <c r="D48" i="251"/>
  <c r="G48" i="251"/>
  <c r="C49" i="251"/>
  <c r="D49" i="251"/>
  <c r="G49" i="251"/>
  <c r="C50" i="251"/>
  <c r="D50" i="251"/>
  <c r="G50" i="251"/>
  <c r="C51" i="251"/>
  <c r="D51" i="251"/>
  <c r="G51" i="251"/>
  <c r="C52" i="251"/>
  <c r="D52" i="251"/>
  <c r="G52" i="251"/>
  <c r="C53" i="251"/>
  <c r="D53" i="251"/>
  <c r="G53" i="251"/>
  <c r="C54" i="251"/>
  <c r="D54" i="251"/>
  <c r="G54" i="251"/>
  <c r="C55" i="251"/>
  <c r="D55" i="251"/>
  <c r="G55" i="251"/>
  <c r="C56" i="251"/>
  <c r="D56" i="251"/>
  <c r="G56" i="251"/>
  <c r="C57" i="251"/>
  <c r="D57" i="251"/>
  <c r="G57" i="251"/>
  <c r="C58" i="251"/>
  <c r="D58" i="251"/>
  <c r="G58" i="251"/>
  <c r="C59" i="251"/>
  <c r="D59" i="251"/>
  <c r="G59" i="251"/>
  <c r="C60" i="251"/>
  <c r="D60" i="251"/>
  <c r="G60" i="251"/>
  <c r="C61" i="251"/>
  <c r="D61" i="251"/>
  <c r="G61" i="251"/>
  <c r="C62" i="251"/>
  <c r="D62" i="251"/>
  <c r="G62" i="251"/>
  <c r="C63" i="251"/>
  <c r="D63" i="251"/>
  <c r="G63" i="251"/>
  <c r="C64" i="251"/>
  <c r="D64" i="251"/>
  <c r="G64" i="251"/>
  <c r="C65" i="251"/>
  <c r="D65" i="251"/>
  <c r="G65" i="251"/>
  <c r="C66" i="251"/>
  <c r="D66" i="251"/>
  <c r="G66" i="251"/>
  <c r="C67" i="251"/>
  <c r="D67" i="251"/>
  <c r="G67" i="251"/>
  <c r="C68" i="251"/>
  <c r="D68" i="251"/>
  <c r="G68" i="251"/>
  <c r="C69" i="251"/>
  <c r="D69" i="251"/>
  <c r="G69" i="251"/>
  <c r="B4" i="250"/>
  <c r="I4" i="250"/>
  <c r="C45" i="250"/>
  <c r="D45" i="250"/>
  <c r="G45" i="250"/>
  <c r="C46" i="250"/>
  <c r="D46" i="250"/>
  <c r="G46" i="250"/>
  <c r="C47" i="250"/>
  <c r="D47" i="250"/>
  <c r="G47" i="250"/>
  <c r="C48" i="250"/>
  <c r="D48" i="250"/>
  <c r="G48" i="250"/>
  <c r="C49" i="250"/>
  <c r="D49" i="250"/>
  <c r="G49" i="250"/>
  <c r="C50" i="250"/>
  <c r="D50" i="250"/>
  <c r="G50" i="250"/>
  <c r="C51" i="250"/>
  <c r="D51" i="250"/>
  <c r="G51" i="250"/>
  <c r="C52" i="250"/>
  <c r="D52" i="250"/>
  <c r="G52" i="250"/>
  <c r="C53" i="250"/>
  <c r="D53" i="250"/>
  <c r="G53" i="250"/>
  <c r="C54" i="250"/>
  <c r="D54" i="250"/>
  <c r="G54" i="250"/>
  <c r="C55" i="250"/>
  <c r="D55" i="250"/>
  <c r="G55" i="250"/>
  <c r="C56" i="250"/>
  <c r="D56" i="250"/>
  <c r="G56" i="250"/>
  <c r="C57" i="250"/>
  <c r="D57" i="250"/>
  <c r="G57" i="250"/>
  <c r="C58" i="250"/>
  <c r="D58" i="250"/>
  <c r="G58" i="250"/>
  <c r="C59" i="250"/>
  <c r="D59" i="250"/>
  <c r="G59" i="250"/>
  <c r="C60" i="250"/>
  <c r="D60" i="250"/>
  <c r="G60" i="250"/>
  <c r="C61" i="250"/>
  <c r="D61" i="250"/>
  <c r="G61" i="250"/>
  <c r="C62" i="250"/>
  <c r="D62" i="250"/>
  <c r="G62" i="250"/>
  <c r="C63" i="250"/>
  <c r="D63" i="250"/>
  <c r="G63" i="250"/>
  <c r="C64" i="250"/>
  <c r="D64" i="250"/>
  <c r="G64" i="250"/>
  <c r="C65" i="250"/>
  <c r="D65" i="250"/>
  <c r="G65" i="250"/>
  <c r="C66" i="250"/>
  <c r="D66" i="250"/>
  <c r="G66" i="250"/>
  <c r="C67" i="250"/>
  <c r="D67" i="250"/>
  <c r="G67" i="250"/>
  <c r="C68" i="250"/>
  <c r="D68" i="250"/>
  <c r="G68" i="250"/>
  <c r="C69" i="250"/>
  <c r="D69" i="250"/>
  <c r="G69" i="250"/>
  <c r="B4" i="249"/>
  <c r="I4" i="249"/>
  <c r="C45" i="249"/>
  <c r="D45" i="249"/>
  <c r="G45" i="249"/>
  <c r="C46" i="249"/>
  <c r="D46" i="249"/>
  <c r="G46" i="249"/>
  <c r="C47" i="249"/>
  <c r="D47" i="249"/>
  <c r="G47" i="249"/>
  <c r="C48" i="249"/>
  <c r="D48" i="249"/>
  <c r="G48" i="249"/>
  <c r="C49" i="249"/>
  <c r="D49" i="249"/>
  <c r="G49" i="249"/>
  <c r="C50" i="249"/>
  <c r="D50" i="249"/>
  <c r="G50" i="249"/>
  <c r="C51" i="249"/>
  <c r="D51" i="249"/>
  <c r="G51" i="249"/>
  <c r="C52" i="249"/>
  <c r="D52" i="249"/>
  <c r="G52" i="249"/>
  <c r="C53" i="249"/>
  <c r="D53" i="249"/>
  <c r="G53" i="249"/>
  <c r="C54" i="249"/>
  <c r="D54" i="249"/>
  <c r="G54" i="249"/>
  <c r="C55" i="249"/>
  <c r="D55" i="249"/>
  <c r="G55" i="249"/>
  <c r="C56" i="249"/>
  <c r="D56" i="249"/>
  <c r="G56" i="249"/>
  <c r="C57" i="249"/>
  <c r="D57" i="249"/>
  <c r="G57" i="249"/>
  <c r="C58" i="249"/>
  <c r="D58" i="249"/>
  <c r="G58" i="249"/>
  <c r="C59" i="249"/>
  <c r="D59" i="249"/>
  <c r="G59" i="249"/>
  <c r="C60" i="249"/>
  <c r="D60" i="249"/>
  <c r="G60" i="249"/>
  <c r="C61" i="249"/>
  <c r="D61" i="249"/>
  <c r="G61" i="249"/>
  <c r="C62" i="249"/>
  <c r="D62" i="249"/>
  <c r="G62" i="249"/>
  <c r="C63" i="249"/>
  <c r="D63" i="249"/>
  <c r="G63" i="249"/>
  <c r="C64" i="249"/>
  <c r="D64" i="249"/>
  <c r="G64" i="249"/>
  <c r="C65" i="249"/>
  <c r="D65" i="249"/>
  <c r="G65" i="249"/>
  <c r="C66" i="249"/>
  <c r="D66" i="249"/>
  <c r="G66" i="249"/>
  <c r="C67" i="249"/>
  <c r="D67" i="249"/>
  <c r="G67" i="249"/>
  <c r="C68" i="249"/>
  <c r="D68" i="249"/>
  <c r="G68" i="249"/>
  <c r="C69" i="249"/>
  <c r="D69" i="249"/>
  <c r="G69" i="249"/>
  <c r="B4" i="248"/>
  <c r="I4" i="248"/>
  <c r="C45" i="248"/>
  <c r="D45" i="248"/>
  <c r="G45" i="248"/>
  <c r="C46" i="248"/>
  <c r="D46" i="248"/>
  <c r="G46" i="248"/>
  <c r="C47" i="248"/>
  <c r="D47" i="248"/>
  <c r="G47" i="248"/>
  <c r="C48" i="248"/>
  <c r="D48" i="248"/>
  <c r="G48" i="248"/>
  <c r="C49" i="248"/>
  <c r="D49" i="248"/>
  <c r="G49" i="248"/>
  <c r="C50" i="248"/>
  <c r="D50" i="248"/>
  <c r="G50" i="248"/>
  <c r="C51" i="248"/>
  <c r="D51" i="248"/>
  <c r="G51" i="248"/>
  <c r="C52" i="248"/>
  <c r="D52" i="248"/>
  <c r="G52" i="248"/>
  <c r="C53" i="248"/>
  <c r="D53" i="248"/>
  <c r="G53" i="248"/>
  <c r="C54" i="248"/>
  <c r="D54" i="248"/>
  <c r="G54" i="248"/>
  <c r="C55" i="248"/>
  <c r="D55" i="248"/>
  <c r="G55" i="248"/>
  <c r="C56" i="248"/>
  <c r="D56" i="248"/>
  <c r="G56" i="248"/>
  <c r="C57" i="248"/>
  <c r="D57" i="248"/>
  <c r="G57" i="248"/>
  <c r="C58" i="248"/>
  <c r="D58" i="248"/>
  <c r="G58" i="248"/>
  <c r="C59" i="248"/>
  <c r="D59" i="248"/>
  <c r="G59" i="248"/>
  <c r="C60" i="248"/>
  <c r="D60" i="248"/>
  <c r="G60" i="248"/>
  <c r="C61" i="248"/>
  <c r="D61" i="248"/>
  <c r="G61" i="248"/>
  <c r="C62" i="248"/>
  <c r="D62" i="248"/>
  <c r="G62" i="248"/>
  <c r="C63" i="248"/>
  <c r="D63" i="248"/>
  <c r="G63" i="248"/>
  <c r="C64" i="248"/>
  <c r="D64" i="248"/>
  <c r="G64" i="248"/>
  <c r="C65" i="248"/>
  <c r="D65" i="248"/>
  <c r="G65" i="248"/>
  <c r="C66" i="248"/>
  <c r="D66" i="248"/>
  <c r="G66" i="248"/>
  <c r="C67" i="248"/>
  <c r="D67" i="248"/>
  <c r="G67" i="248"/>
  <c r="C68" i="248"/>
  <c r="D68" i="248"/>
  <c r="G68" i="248"/>
  <c r="C69" i="248"/>
  <c r="D69" i="248"/>
  <c r="G69" i="248"/>
  <c r="B4" i="247"/>
  <c r="I4" i="247"/>
  <c r="C45" i="247"/>
  <c r="D45" i="247"/>
  <c r="G45" i="247"/>
  <c r="C46" i="247"/>
  <c r="D46" i="247"/>
  <c r="G46" i="247"/>
  <c r="C47" i="247"/>
  <c r="D47" i="247"/>
  <c r="G47" i="247"/>
  <c r="C48" i="247"/>
  <c r="D48" i="247"/>
  <c r="G48" i="247"/>
  <c r="C49" i="247"/>
  <c r="D49" i="247"/>
  <c r="G49" i="247"/>
  <c r="C50" i="247"/>
  <c r="D50" i="247"/>
  <c r="G50" i="247"/>
  <c r="C51" i="247"/>
  <c r="D51" i="247"/>
  <c r="G51" i="247"/>
  <c r="C52" i="247"/>
  <c r="D52" i="247"/>
  <c r="G52" i="247"/>
  <c r="C53" i="247"/>
  <c r="D53" i="247"/>
  <c r="G53" i="247"/>
  <c r="C54" i="247"/>
  <c r="D54" i="247"/>
  <c r="G54" i="247"/>
  <c r="C55" i="247"/>
  <c r="D55" i="247"/>
  <c r="G55" i="247"/>
  <c r="C56" i="247"/>
  <c r="D56" i="247"/>
  <c r="G56" i="247"/>
  <c r="C57" i="247"/>
  <c r="D57" i="247"/>
  <c r="G57" i="247"/>
  <c r="C58" i="247"/>
  <c r="D58" i="247"/>
  <c r="G58" i="247"/>
  <c r="C59" i="247"/>
  <c r="D59" i="247"/>
  <c r="G59" i="247"/>
  <c r="C60" i="247"/>
  <c r="D60" i="247"/>
  <c r="G60" i="247"/>
  <c r="C61" i="247"/>
  <c r="D61" i="247"/>
  <c r="G61" i="247"/>
  <c r="C62" i="247"/>
  <c r="D62" i="247"/>
  <c r="G62" i="247"/>
  <c r="C63" i="247"/>
  <c r="D63" i="247"/>
  <c r="G63" i="247"/>
  <c r="C64" i="247"/>
  <c r="D64" i="247"/>
  <c r="G64" i="247"/>
  <c r="C65" i="247"/>
  <c r="D65" i="247"/>
  <c r="G65" i="247"/>
  <c r="C66" i="247"/>
  <c r="D66" i="247"/>
  <c r="G66" i="247"/>
  <c r="C67" i="247"/>
  <c r="D67" i="247"/>
  <c r="G67" i="247"/>
  <c r="C68" i="247"/>
  <c r="D68" i="247"/>
  <c r="G68" i="247"/>
  <c r="C69" i="247"/>
  <c r="D69" i="247"/>
  <c r="G69" i="247"/>
  <c r="B4" i="246"/>
  <c r="I4" i="246"/>
  <c r="C45" i="246"/>
  <c r="D45" i="246"/>
  <c r="G45" i="246"/>
  <c r="C46" i="246"/>
  <c r="D46" i="246"/>
  <c r="G46" i="246"/>
  <c r="C47" i="246"/>
  <c r="D47" i="246"/>
  <c r="G47" i="246"/>
  <c r="C48" i="246"/>
  <c r="D48" i="246"/>
  <c r="G48" i="246"/>
  <c r="C49" i="246"/>
  <c r="D49" i="246"/>
  <c r="G49" i="246"/>
  <c r="C50" i="246"/>
  <c r="D50" i="246"/>
  <c r="G50" i="246"/>
  <c r="C51" i="246"/>
  <c r="D51" i="246"/>
  <c r="G51" i="246"/>
  <c r="C52" i="246"/>
  <c r="D52" i="246"/>
  <c r="G52" i="246"/>
  <c r="C53" i="246"/>
  <c r="D53" i="246"/>
  <c r="G53" i="246"/>
  <c r="C54" i="246"/>
  <c r="D54" i="246"/>
  <c r="G54" i="246"/>
  <c r="C55" i="246"/>
  <c r="D55" i="246"/>
  <c r="G55" i="246"/>
  <c r="C56" i="246"/>
  <c r="D56" i="246"/>
  <c r="G56" i="246"/>
  <c r="C57" i="246"/>
  <c r="D57" i="246"/>
  <c r="G57" i="246"/>
  <c r="C58" i="246"/>
  <c r="D58" i="246"/>
  <c r="G58" i="246"/>
  <c r="C59" i="246"/>
  <c r="D59" i="246"/>
  <c r="G59" i="246"/>
  <c r="C60" i="246"/>
  <c r="D60" i="246"/>
  <c r="G60" i="246"/>
  <c r="C61" i="246"/>
  <c r="D61" i="246"/>
  <c r="G61" i="246"/>
  <c r="C62" i="246"/>
  <c r="D62" i="246"/>
  <c r="G62" i="246"/>
  <c r="C63" i="246"/>
  <c r="D63" i="246"/>
  <c r="G63" i="246"/>
  <c r="C64" i="246"/>
  <c r="D64" i="246"/>
  <c r="G64" i="246"/>
  <c r="C65" i="246"/>
  <c r="D65" i="246"/>
  <c r="G65" i="246"/>
  <c r="C66" i="246"/>
  <c r="D66" i="246"/>
  <c r="G66" i="246"/>
  <c r="C67" i="246"/>
  <c r="D67" i="246"/>
  <c r="G67" i="246"/>
  <c r="C68" i="246"/>
  <c r="D68" i="246"/>
  <c r="G68" i="246"/>
  <c r="C69" i="246"/>
  <c r="D69" i="246"/>
  <c r="G69" i="246"/>
  <c r="B4" i="245"/>
  <c r="I4" i="245"/>
  <c r="C45" i="245"/>
  <c r="D45" i="245"/>
  <c r="G45" i="245"/>
  <c r="C46" i="245"/>
  <c r="D46" i="245"/>
  <c r="G46" i="245"/>
  <c r="C47" i="245"/>
  <c r="D47" i="245"/>
  <c r="G47" i="245"/>
  <c r="C48" i="245"/>
  <c r="D48" i="245"/>
  <c r="G48" i="245"/>
  <c r="C49" i="245"/>
  <c r="D49" i="245"/>
  <c r="G49" i="245"/>
  <c r="C50" i="245"/>
  <c r="D50" i="245"/>
  <c r="G50" i="245"/>
  <c r="C51" i="245"/>
  <c r="D51" i="245"/>
  <c r="G51" i="245"/>
  <c r="C52" i="245"/>
  <c r="D52" i="245"/>
  <c r="G52" i="245"/>
  <c r="C53" i="245"/>
  <c r="D53" i="245"/>
  <c r="G53" i="245"/>
  <c r="C54" i="245"/>
  <c r="D54" i="245"/>
  <c r="G54" i="245"/>
  <c r="C55" i="245"/>
  <c r="D55" i="245"/>
  <c r="G55" i="245"/>
  <c r="C56" i="245"/>
  <c r="D56" i="245"/>
  <c r="G56" i="245"/>
  <c r="C57" i="245"/>
  <c r="D57" i="245"/>
  <c r="G57" i="245"/>
  <c r="C58" i="245"/>
  <c r="D58" i="245"/>
  <c r="G58" i="245"/>
  <c r="C59" i="245"/>
  <c r="D59" i="245"/>
  <c r="G59" i="245"/>
  <c r="C60" i="245"/>
  <c r="D60" i="245"/>
  <c r="G60" i="245"/>
  <c r="C61" i="245"/>
  <c r="D61" i="245"/>
  <c r="G61" i="245"/>
  <c r="C62" i="245"/>
  <c r="D62" i="245"/>
  <c r="G62" i="245"/>
  <c r="C63" i="245"/>
  <c r="D63" i="245"/>
  <c r="G63" i="245"/>
  <c r="C64" i="245"/>
  <c r="D64" i="245"/>
  <c r="G64" i="245"/>
  <c r="C65" i="245"/>
  <c r="D65" i="245"/>
  <c r="G65" i="245"/>
  <c r="C66" i="245"/>
  <c r="D66" i="245"/>
  <c r="G66" i="245"/>
  <c r="C67" i="245"/>
  <c r="D67" i="245"/>
  <c r="G67" i="245"/>
  <c r="C68" i="245"/>
  <c r="D68" i="245"/>
  <c r="G68" i="245"/>
  <c r="C69" i="245"/>
  <c r="D69" i="245"/>
  <c r="G69" i="245"/>
  <c r="B4" i="244"/>
  <c r="I4" i="244"/>
  <c r="C45" i="244"/>
  <c r="D45" i="244"/>
  <c r="G45" i="244"/>
  <c r="C46" i="244"/>
  <c r="D46" i="244"/>
  <c r="G46" i="244"/>
  <c r="C47" i="244"/>
  <c r="D47" i="244"/>
  <c r="G47" i="244"/>
  <c r="C48" i="244"/>
  <c r="D48" i="244"/>
  <c r="G48" i="244"/>
  <c r="C49" i="244"/>
  <c r="D49" i="244"/>
  <c r="G49" i="244"/>
  <c r="C50" i="244"/>
  <c r="D50" i="244"/>
  <c r="G50" i="244"/>
  <c r="C51" i="244"/>
  <c r="D51" i="244"/>
  <c r="G51" i="244"/>
  <c r="C52" i="244"/>
  <c r="D52" i="244"/>
  <c r="G52" i="244"/>
  <c r="C53" i="244"/>
  <c r="D53" i="244"/>
  <c r="G53" i="244"/>
  <c r="C54" i="244"/>
  <c r="D54" i="244"/>
  <c r="G54" i="244"/>
  <c r="C55" i="244"/>
  <c r="D55" i="244"/>
  <c r="G55" i="244"/>
  <c r="C56" i="244"/>
  <c r="D56" i="244"/>
  <c r="G56" i="244"/>
  <c r="C57" i="244"/>
  <c r="D57" i="244"/>
  <c r="G57" i="244"/>
  <c r="C58" i="244"/>
  <c r="D58" i="244"/>
  <c r="G58" i="244"/>
  <c r="C59" i="244"/>
  <c r="D59" i="244"/>
  <c r="G59" i="244"/>
  <c r="C60" i="244"/>
  <c r="D60" i="244"/>
  <c r="G60" i="244"/>
  <c r="C61" i="244"/>
  <c r="D61" i="244"/>
  <c r="G61" i="244"/>
  <c r="C62" i="244"/>
  <c r="D62" i="244"/>
  <c r="G62" i="244"/>
  <c r="C63" i="244"/>
  <c r="D63" i="244"/>
  <c r="G63" i="244"/>
  <c r="C64" i="244"/>
  <c r="D64" i="244"/>
  <c r="G64" i="244"/>
  <c r="C65" i="244"/>
  <c r="D65" i="244"/>
  <c r="G65" i="244"/>
  <c r="C66" i="244"/>
  <c r="D66" i="244"/>
  <c r="G66" i="244"/>
  <c r="C67" i="244"/>
  <c r="D67" i="244"/>
  <c r="G67" i="244"/>
  <c r="C68" i="244"/>
  <c r="D68" i="244"/>
  <c r="G68" i="244"/>
  <c r="C69" i="244"/>
  <c r="D69" i="244"/>
  <c r="G69" i="244"/>
  <c r="B4" i="243"/>
  <c r="I4" i="243"/>
  <c r="C45" i="243"/>
  <c r="D45" i="243"/>
  <c r="G45" i="243"/>
  <c r="C46" i="243"/>
  <c r="D46" i="243"/>
  <c r="G46" i="243"/>
  <c r="C47" i="243"/>
  <c r="D47" i="243"/>
  <c r="G47" i="243"/>
  <c r="C48" i="243"/>
  <c r="D48" i="243"/>
  <c r="G48" i="243"/>
  <c r="C49" i="243"/>
  <c r="D49" i="243"/>
  <c r="G49" i="243"/>
  <c r="C50" i="243"/>
  <c r="D50" i="243"/>
  <c r="G50" i="243"/>
  <c r="C51" i="243"/>
  <c r="D51" i="243"/>
  <c r="G51" i="243"/>
  <c r="C52" i="243"/>
  <c r="D52" i="243"/>
  <c r="G52" i="243"/>
  <c r="C53" i="243"/>
  <c r="D53" i="243"/>
  <c r="G53" i="243"/>
  <c r="C54" i="243"/>
  <c r="D54" i="243"/>
  <c r="G54" i="243"/>
  <c r="C55" i="243"/>
  <c r="D55" i="243"/>
  <c r="G55" i="243"/>
  <c r="C56" i="243"/>
  <c r="D56" i="243"/>
  <c r="G56" i="243"/>
  <c r="C57" i="243"/>
  <c r="D57" i="243"/>
  <c r="G57" i="243"/>
  <c r="C58" i="243"/>
  <c r="D58" i="243"/>
  <c r="G58" i="243"/>
  <c r="C59" i="243"/>
  <c r="D59" i="243"/>
  <c r="G59" i="243"/>
  <c r="C60" i="243"/>
  <c r="D60" i="243"/>
  <c r="G60" i="243"/>
  <c r="C61" i="243"/>
  <c r="D61" i="243"/>
  <c r="G61" i="243"/>
  <c r="C62" i="243"/>
  <c r="D62" i="243"/>
  <c r="G62" i="243"/>
  <c r="C63" i="243"/>
  <c r="D63" i="243"/>
  <c r="G63" i="243"/>
  <c r="C64" i="243"/>
  <c r="D64" i="243"/>
  <c r="G64" i="243"/>
  <c r="C65" i="243"/>
  <c r="D65" i="243"/>
  <c r="G65" i="243"/>
  <c r="C66" i="243"/>
  <c r="D66" i="243"/>
  <c r="G66" i="243"/>
  <c r="C67" i="243"/>
  <c r="D67" i="243"/>
  <c r="G67" i="243"/>
  <c r="C68" i="243"/>
  <c r="D68" i="243"/>
  <c r="G68" i="243"/>
  <c r="C69" i="243"/>
  <c r="D69" i="243"/>
  <c r="G69" i="243"/>
  <c r="B4" i="242"/>
  <c r="I4" i="242"/>
  <c r="C45" i="242"/>
  <c r="D45" i="242"/>
  <c r="G45" i="242"/>
  <c r="C46" i="242"/>
  <c r="D46" i="242"/>
  <c r="G46" i="242"/>
  <c r="C47" i="242"/>
  <c r="D47" i="242"/>
  <c r="G47" i="242"/>
  <c r="C48" i="242"/>
  <c r="D48" i="242"/>
  <c r="G48" i="242"/>
  <c r="C49" i="242"/>
  <c r="D49" i="242"/>
  <c r="G49" i="242"/>
  <c r="C50" i="242"/>
  <c r="D50" i="242"/>
  <c r="G50" i="242"/>
  <c r="C51" i="242"/>
  <c r="D51" i="242"/>
  <c r="G51" i="242"/>
  <c r="C52" i="242"/>
  <c r="D52" i="242"/>
  <c r="G52" i="242"/>
  <c r="C53" i="242"/>
  <c r="D53" i="242"/>
  <c r="G53" i="242"/>
  <c r="C54" i="242"/>
  <c r="D54" i="242"/>
  <c r="G54" i="242"/>
  <c r="C55" i="242"/>
  <c r="D55" i="242"/>
  <c r="G55" i="242"/>
  <c r="C56" i="242"/>
  <c r="D56" i="242"/>
  <c r="G56" i="242"/>
  <c r="C57" i="242"/>
  <c r="D57" i="242"/>
  <c r="G57" i="242"/>
  <c r="C58" i="242"/>
  <c r="D58" i="242"/>
  <c r="G58" i="242"/>
  <c r="C59" i="242"/>
  <c r="D59" i="242"/>
  <c r="G59" i="242"/>
  <c r="C60" i="242"/>
  <c r="D60" i="242"/>
  <c r="G60" i="242"/>
  <c r="C61" i="242"/>
  <c r="D61" i="242"/>
  <c r="G61" i="242"/>
  <c r="C62" i="242"/>
  <c r="D62" i="242"/>
  <c r="G62" i="242"/>
  <c r="C63" i="242"/>
  <c r="D63" i="242"/>
  <c r="G63" i="242"/>
  <c r="C64" i="242"/>
  <c r="D64" i="242"/>
  <c r="G64" i="242"/>
  <c r="C65" i="242"/>
  <c r="D65" i="242"/>
  <c r="G65" i="242"/>
  <c r="C66" i="242"/>
  <c r="D66" i="242"/>
  <c r="G66" i="242"/>
  <c r="C67" i="242"/>
  <c r="D67" i="242"/>
  <c r="G67" i="242"/>
  <c r="C68" i="242"/>
  <c r="D68" i="242"/>
  <c r="G68" i="242"/>
  <c r="C69" i="242"/>
  <c r="D69" i="242"/>
  <c r="G69" i="242"/>
  <c r="B4" i="241"/>
  <c r="I4" i="241"/>
  <c r="C45" i="241"/>
  <c r="D45" i="241"/>
  <c r="G45" i="241"/>
  <c r="C46" i="241"/>
  <c r="D46" i="241"/>
  <c r="G46" i="241"/>
  <c r="C47" i="241"/>
  <c r="D47" i="241"/>
  <c r="G47" i="241"/>
  <c r="C48" i="241"/>
  <c r="D48" i="241"/>
  <c r="G48" i="241"/>
  <c r="C49" i="241"/>
  <c r="D49" i="241"/>
  <c r="G49" i="241"/>
  <c r="C50" i="241"/>
  <c r="D50" i="241"/>
  <c r="G50" i="241"/>
  <c r="C51" i="241"/>
  <c r="D51" i="241"/>
  <c r="G51" i="241"/>
  <c r="C52" i="241"/>
  <c r="D52" i="241"/>
  <c r="G52" i="241"/>
  <c r="C53" i="241"/>
  <c r="D53" i="241"/>
  <c r="G53" i="241"/>
  <c r="C54" i="241"/>
  <c r="D54" i="241"/>
  <c r="G54" i="241"/>
  <c r="C55" i="241"/>
  <c r="D55" i="241"/>
  <c r="G55" i="241"/>
  <c r="C56" i="241"/>
  <c r="D56" i="241"/>
  <c r="G56" i="241"/>
  <c r="C57" i="241"/>
  <c r="D57" i="241"/>
  <c r="G57" i="241"/>
  <c r="C58" i="241"/>
  <c r="D58" i="241"/>
  <c r="G58" i="241"/>
  <c r="C59" i="241"/>
  <c r="D59" i="241"/>
  <c r="G59" i="241"/>
  <c r="C60" i="241"/>
  <c r="D60" i="241"/>
  <c r="G60" i="241"/>
  <c r="C61" i="241"/>
  <c r="D61" i="241"/>
  <c r="G61" i="241"/>
  <c r="C62" i="241"/>
  <c r="D62" i="241"/>
  <c r="G62" i="241"/>
  <c r="C63" i="241"/>
  <c r="D63" i="241"/>
  <c r="G63" i="241"/>
  <c r="C64" i="241"/>
  <c r="D64" i="241"/>
  <c r="G64" i="241"/>
  <c r="C65" i="241"/>
  <c r="D65" i="241"/>
  <c r="G65" i="241"/>
  <c r="C66" i="241"/>
  <c r="D66" i="241"/>
  <c r="G66" i="241"/>
  <c r="C67" i="241"/>
  <c r="D67" i="241"/>
  <c r="G67" i="241"/>
  <c r="C68" i="241"/>
  <c r="D68" i="241"/>
  <c r="G68" i="241"/>
  <c r="C69" i="241"/>
  <c r="D69" i="241"/>
  <c r="G69" i="241"/>
  <c r="B4" i="240"/>
  <c r="I4" i="240"/>
  <c r="C45" i="240"/>
  <c r="D45" i="240"/>
  <c r="G45" i="240"/>
  <c r="C46" i="240"/>
  <c r="D46" i="240"/>
  <c r="G46" i="240"/>
  <c r="C47" i="240"/>
  <c r="D47" i="240"/>
  <c r="G47" i="240"/>
  <c r="C48" i="240"/>
  <c r="D48" i="240"/>
  <c r="G48" i="240"/>
  <c r="C49" i="240"/>
  <c r="D49" i="240"/>
  <c r="G49" i="240"/>
  <c r="C50" i="240"/>
  <c r="D50" i="240"/>
  <c r="G50" i="240"/>
  <c r="C51" i="240"/>
  <c r="D51" i="240"/>
  <c r="G51" i="240"/>
  <c r="C52" i="240"/>
  <c r="D52" i="240"/>
  <c r="G52" i="240"/>
  <c r="C53" i="240"/>
  <c r="D53" i="240"/>
  <c r="G53" i="240"/>
  <c r="C54" i="240"/>
  <c r="D54" i="240"/>
  <c r="G54" i="240"/>
  <c r="C55" i="240"/>
  <c r="D55" i="240"/>
  <c r="G55" i="240"/>
  <c r="C56" i="240"/>
  <c r="D56" i="240"/>
  <c r="G56" i="240"/>
  <c r="C57" i="240"/>
  <c r="D57" i="240"/>
  <c r="G57" i="240"/>
  <c r="C58" i="240"/>
  <c r="D58" i="240"/>
  <c r="G58" i="240"/>
  <c r="C59" i="240"/>
  <c r="D59" i="240"/>
  <c r="G59" i="240"/>
  <c r="C60" i="240"/>
  <c r="D60" i="240"/>
  <c r="G60" i="240"/>
  <c r="C61" i="240"/>
  <c r="D61" i="240"/>
  <c r="G61" i="240"/>
  <c r="C62" i="240"/>
  <c r="D62" i="240"/>
  <c r="G62" i="240"/>
  <c r="C63" i="240"/>
  <c r="D63" i="240"/>
  <c r="G63" i="240"/>
  <c r="C64" i="240"/>
  <c r="D64" i="240"/>
  <c r="G64" i="240"/>
  <c r="C65" i="240"/>
  <c r="D65" i="240"/>
  <c r="G65" i="240"/>
  <c r="C66" i="240"/>
  <c r="D66" i="240"/>
  <c r="G66" i="240"/>
  <c r="C67" i="240"/>
  <c r="D67" i="240"/>
  <c r="G67" i="240"/>
  <c r="C68" i="240"/>
  <c r="D68" i="240"/>
  <c r="G68" i="240"/>
  <c r="C69" i="240"/>
  <c r="D69" i="240"/>
  <c r="G69" i="240"/>
  <c r="B4" i="239"/>
  <c r="I4" i="239"/>
  <c r="C45" i="239"/>
  <c r="D45" i="239"/>
  <c r="G45" i="239"/>
  <c r="C46" i="239"/>
  <c r="D46" i="239"/>
  <c r="G46" i="239"/>
  <c r="C47" i="239"/>
  <c r="D47" i="239"/>
  <c r="G47" i="239"/>
  <c r="C48" i="239"/>
  <c r="D48" i="239"/>
  <c r="G48" i="239"/>
  <c r="C49" i="239"/>
  <c r="D49" i="239"/>
  <c r="G49" i="239"/>
  <c r="C50" i="239"/>
  <c r="D50" i="239"/>
  <c r="G50" i="239"/>
  <c r="C51" i="239"/>
  <c r="D51" i="239"/>
  <c r="G51" i="239"/>
  <c r="C52" i="239"/>
  <c r="D52" i="239"/>
  <c r="G52" i="239"/>
  <c r="C53" i="239"/>
  <c r="D53" i="239"/>
  <c r="G53" i="239"/>
  <c r="C54" i="239"/>
  <c r="D54" i="239"/>
  <c r="G54" i="239"/>
  <c r="C55" i="239"/>
  <c r="D55" i="239"/>
  <c r="G55" i="239"/>
  <c r="C56" i="239"/>
  <c r="D56" i="239"/>
  <c r="G56" i="239"/>
  <c r="C57" i="239"/>
  <c r="D57" i="239"/>
  <c r="G57" i="239"/>
  <c r="C58" i="239"/>
  <c r="D58" i="239"/>
  <c r="G58" i="239"/>
  <c r="C59" i="239"/>
  <c r="D59" i="239"/>
  <c r="G59" i="239"/>
  <c r="C60" i="239"/>
  <c r="D60" i="239"/>
  <c r="G60" i="239"/>
  <c r="C61" i="239"/>
  <c r="D61" i="239"/>
  <c r="G61" i="239"/>
  <c r="C62" i="239"/>
  <c r="D62" i="239"/>
  <c r="G62" i="239"/>
  <c r="C63" i="239"/>
  <c r="D63" i="239"/>
  <c r="G63" i="239"/>
  <c r="C64" i="239"/>
  <c r="D64" i="239"/>
  <c r="G64" i="239"/>
  <c r="C65" i="239"/>
  <c r="D65" i="239"/>
  <c r="G65" i="239"/>
  <c r="C66" i="239"/>
  <c r="D66" i="239"/>
  <c r="G66" i="239"/>
  <c r="C67" i="239"/>
  <c r="D67" i="239"/>
  <c r="G67" i="239"/>
  <c r="C68" i="239"/>
  <c r="D68" i="239"/>
  <c r="G68" i="239"/>
  <c r="C69" i="239"/>
  <c r="D69" i="239"/>
  <c r="G69" i="239"/>
  <c r="B4" i="238"/>
  <c r="I4" i="238"/>
  <c r="C45" i="238"/>
  <c r="D45" i="238"/>
  <c r="G45" i="238"/>
  <c r="C46" i="238"/>
  <c r="D46" i="238"/>
  <c r="G46" i="238"/>
  <c r="C47" i="238"/>
  <c r="D47" i="238"/>
  <c r="G47" i="238"/>
  <c r="C48" i="238"/>
  <c r="D48" i="238"/>
  <c r="G48" i="238"/>
  <c r="C49" i="238"/>
  <c r="D49" i="238"/>
  <c r="G49" i="238"/>
  <c r="C50" i="238"/>
  <c r="D50" i="238"/>
  <c r="G50" i="238"/>
  <c r="C51" i="238"/>
  <c r="D51" i="238"/>
  <c r="G51" i="238"/>
  <c r="C52" i="238"/>
  <c r="D52" i="238"/>
  <c r="G52" i="238"/>
  <c r="C53" i="238"/>
  <c r="D53" i="238"/>
  <c r="G53" i="238"/>
  <c r="C54" i="238"/>
  <c r="D54" i="238"/>
  <c r="G54" i="238"/>
  <c r="C55" i="238"/>
  <c r="D55" i="238"/>
  <c r="G55" i="238"/>
  <c r="C56" i="238"/>
  <c r="D56" i="238"/>
  <c r="G56" i="238"/>
  <c r="C57" i="238"/>
  <c r="D57" i="238"/>
  <c r="G57" i="238"/>
  <c r="C58" i="238"/>
  <c r="D58" i="238"/>
  <c r="G58" i="238"/>
  <c r="C59" i="238"/>
  <c r="D59" i="238"/>
  <c r="G59" i="238"/>
  <c r="C60" i="238"/>
  <c r="D60" i="238"/>
  <c r="G60" i="238"/>
  <c r="C61" i="238"/>
  <c r="D61" i="238"/>
  <c r="G61" i="238"/>
  <c r="C62" i="238"/>
  <c r="D62" i="238"/>
  <c r="G62" i="238"/>
  <c r="C63" i="238"/>
  <c r="D63" i="238"/>
  <c r="G63" i="238"/>
  <c r="C64" i="238"/>
  <c r="D64" i="238"/>
  <c r="G64" i="238"/>
  <c r="C65" i="238"/>
  <c r="D65" i="238"/>
  <c r="G65" i="238"/>
  <c r="C66" i="238"/>
  <c r="D66" i="238"/>
  <c r="G66" i="238"/>
  <c r="C67" i="238"/>
  <c r="D67" i="238"/>
  <c r="G67" i="238"/>
  <c r="C68" i="238"/>
  <c r="D68" i="238"/>
  <c r="G68" i="238"/>
  <c r="C69" i="238"/>
  <c r="D69" i="238"/>
  <c r="G69" i="238"/>
  <c r="B4" i="237"/>
  <c r="I4" i="237"/>
  <c r="C45" i="237"/>
  <c r="D45" i="237"/>
  <c r="G45" i="237"/>
  <c r="C46" i="237"/>
  <c r="D46" i="237"/>
  <c r="G46" i="237"/>
  <c r="C47" i="237"/>
  <c r="D47" i="237"/>
  <c r="G47" i="237"/>
  <c r="C48" i="237"/>
  <c r="D48" i="237"/>
  <c r="G48" i="237"/>
  <c r="C49" i="237"/>
  <c r="D49" i="237"/>
  <c r="G49" i="237"/>
  <c r="C50" i="237"/>
  <c r="D50" i="237"/>
  <c r="G50" i="237"/>
  <c r="C51" i="237"/>
  <c r="D51" i="237"/>
  <c r="G51" i="237"/>
  <c r="C52" i="237"/>
  <c r="D52" i="237"/>
  <c r="G52" i="237"/>
  <c r="C53" i="237"/>
  <c r="D53" i="237"/>
  <c r="G53" i="237"/>
  <c r="C54" i="237"/>
  <c r="D54" i="237"/>
  <c r="G54" i="237"/>
  <c r="C55" i="237"/>
  <c r="D55" i="237"/>
  <c r="G55" i="237"/>
  <c r="C56" i="237"/>
  <c r="D56" i="237"/>
  <c r="G56" i="237"/>
  <c r="C57" i="237"/>
  <c r="D57" i="237"/>
  <c r="G57" i="237"/>
  <c r="C58" i="237"/>
  <c r="D58" i="237"/>
  <c r="G58" i="237"/>
  <c r="C59" i="237"/>
  <c r="D59" i="237"/>
  <c r="G59" i="237"/>
  <c r="C60" i="237"/>
  <c r="D60" i="237"/>
  <c r="G60" i="237"/>
  <c r="C61" i="237"/>
  <c r="D61" i="237"/>
  <c r="G61" i="237"/>
  <c r="C62" i="237"/>
  <c r="D62" i="237"/>
  <c r="G62" i="237"/>
  <c r="C63" i="237"/>
  <c r="D63" i="237"/>
  <c r="G63" i="237"/>
  <c r="C64" i="237"/>
  <c r="D64" i="237"/>
  <c r="G64" i="237"/>
  <c r="C65" i="237"/>
  <c r="D65" i="237"/>
  <c r="G65" i="237"/>
  <c r="C66" i="237"/>
  <c r="D66" i="237"/>
  <c r="G66" i="237"/>
  <c r="C67" i="237"/>
  <c r="D67" i="237"/>
  <c r="G67" i="237"/>
  <c r="C68" i="237"/>
  <c r="D68" i="237"/>
  <c r="G68" i="237"/>
  <c r="C69" i="237"/>
  <c r="D69" i="237"/>
  <c r="G69" i="237"/>
  <c r="B4" i="236"/>
  <c r="I4" i="236"/>
  <c r="C45" i="236"/>
  <c r="D45" i="236"/>
  <c r="G45" i="236"/>
  <c r="C46" i="236"/>
  <c r="D46" i="236"/>
  <c r="G46" i="236"/>
  <c r="C47" i="236"/>
  <c r="D47" i="236"/>
  <c r="G47" i="236"/>
  <c r="C48" i="236"/>
  <c r="D48" i="236"/>
  <c r="G48" i="236"/>
  <c r="C49" i="236"/>
  <c r="D49" i="236"/>
  <c r="G49" i="236"/>
  <c r="C50" i="236"/>
  <c r="D50" i="236"/>
  <c r="G50" i="236"/>
  <c r="C51" i="236"/>
  <c r="D51" i="236"/>
  <c r="G51" i="236"/>
  <c r="C52" i="236"/>
  <c r="D52" i="236"/>
  <c r="G52" i="236"/>
  <c r="C53" i="236"/>
  <c r="D53" i="236"/>
  <c r="G53" i="236"/>
  <c r="C54" i="236"/>
  <c r="D54" i="236"/>
  <c r="G54" i="236"/>
  <c r="C55" i="236"/>
  <c r="D55" i="236"/>
  <c r="G55" i="236"/>
  <c r="C56" i="236"/>
  <c r="D56" i="236"/>
  <c r="G56" i="236"/>
  <c r="C57" i="236"/>
  <c r="D57" i="236"/>
  <c r="G57" i="236"/>
  <c r="C58" i="236"/>
  <c r="D58" i="236"/>
  <c r="G58" i="236"/>
  <c r="C59" i="236"/>
  <c r="D59" i="236"/>
  <c r="G59" i="236"/>
  <c r="C60" i="236"/>
  <c r="D60" i="236"/>
  <c r="G60" i="236"/>
  <c r="C61" i="236"/>
  <c r="D61" i="236"/>
  <c r="G61" i="236"/>
  <c r="C62" i="236"/>
  <c r="D62" i="236"/>
  <c r="G62" i="236"/>
  <c r="C63" i="236"/>
  <c r="D63" i="236"/>
  <c r="G63" i="236"/>
  <c r="C64" i="236"/>
  <c r="D64" i="236"/>
  <c r="G64" i="236"/>
  <c r="C65" i="236"/>
  <c r="D65" i="236"/>
  <c r="G65" i="236"/>
  <c r="C66" i="236"/>
  <c r="D66" i="236"/>
  <c r="G66" i="236"/>
  <c r="C67" i="236"/>
  <c r="D67" i="236"/>
  <c r="G67" i="236"/>
  <c r="C68" i="236"/>
  <c r="D68" i="236"/>
  <c r="G68" i="236"/>
  <c r="C69" i="236"/>
  <c r="D69" i="236"/>
  <c r="G69" i="236"/>
  <c r="G69" i="8"/>
  <c r="D69" i="8"/>
  <c r="C69" i="8"/>
  <c r="G68" i="8"/>
  <c r="D68" i="8"/>
  <c r="C68" i="8"/>
  <c r="G67" i="8"/>
  <c r="D67" i="8"/>
  <c r="C67" i="8"/>
  <c r="G66" i="8"/>
  <c r="D66" i="8"/>
  <c r="C66" i="8"/>
  <c r="G65" i="8"/>
  <c r="D65" i="8"/>
  <c r="C65" i="8"/>
  <c r="G64" i="8"/>
  <c r="D64" i="8"/>
  <c r="C64" i="8"/>
  <c r="G63" i="8"/>
  <c r="D63" i="8"/>
  <c r="C63" i="8"/>
  <c r="G62" i="8"/>
  <c r="D62" i="8"/>
  <c r="C62" i="8"/>
  <c r="G61" i="8"/>
  <c r="D61" i="8"/>
  <c r="C61" i="8"/>
  <c r="G60" i="8"/>
  <c r="D60" i="8"/>
  <c r="C60" i="8"/>
  <c r="G59" i="8"/>
  <c r="D59" i="8"/>
  <c r="C59" i="8"/>
  <c r="G58" i="8"/>
  <c r="D58" i="8"/>
  <c r="C58" i="8"/>
  <c r="G57" i="8"/>
  <c r="D57" i="8"/>
  <c r="C57" i="8"/>
  <c r="G56" i="8"/>
  <c r="D56" i="8"/>
  <c r="C56" i="8"/>
  <c r="G55" i="8"/>
  <c r="D55" i="8"/>
  <c r="C55" i="8"/>
  <c r="G54" i="8"/>
  <c r="D54" i="8"/>
  <c r="C54" i="8"/>
  <c r="G53" i="8"/>
  <c r="D53" i="8"/>
  <c r="C53" i="8"/>
  <c r="G52" i="8"/>
  <c r="D52" i="8"/>
  <c r="C52" i="8"/>
  <c r="G51" i="8"/>
  <c r="D51" i="8"/>
  <c r="C51" i="8"/>
  <c r="G50" i="8"/>
  <c r="D50" i="8"/>
  <c r="C50" i="8"/>
  <c r="G49" i="8"/>
  <c r="D49" i="8"/>
  <c r="C49" i="8"/>
  <c r="G48" i="8"/>
  <c r="D48" i="8"/>
  <c r="C48" i="8"/>
  <c r="G47" i="8"/>
  <c r="D47" i="8"/>
  <c r="C47" i="8"/>
  <c r="G46" i="8"/>
  <c r="D46" i="8"/>
  <c r="C46" i="8"/>
  <c r="G45" i="8"/>
  <c r="D45" i="8"/>
  <c r="C45" i="8"/>
  <c r="I4" i="8"/>
  <c r="B4" i="8"/>
  <c r="D20" i="31" l="1"/>
  <c r="K29" i="31" s="1"/>
  <c r="K24" i="31"/>
  <c r="H55" i="69" l="1"/>
  <c r="G4" i="232"/>
  <c r="C4" i="232"/>
  <c r="D2" i="26"/>
  <c r="U1" i="159" s="1"/>
  <c r="L16" i="26"/>
  <c r="G32" i="5" s="1"/>
  <c r="U57" i="204"/>
  <c r="P57" i="204"/>
  <c r="U56" i="204"/>
  <c r="P56" i="204"/>
  <c r="U55" i="204"/>
  <c r="P55" i="204"/>
  <c r="U54" i="204"/>
  <c r="P54" i="204"/>
  <c r="U53" i="204"/>
  <c r="P53" i="204"/>
  <c r="U52" i="204"/>
  <c r="P52" i="204"/>
  <c r="U51" i="204"/>
  <c r="P51" i="204"/>
  <c r="U50" i="204"/>
  <c r="P50" i="204"/>
  <c r="U49" i="204"/>
  <c r="P49" i="204"/>
  <c r="U48" i="204"/>
  <c r="P48" i="204"/>
  <c r="U47" i="204"/>
  <c r="P47" i="204"/>
  <c r="U46" i="204"/>
  <c r="P46" i="204"/>
  <c r="U45" i="204"/>
  <c r="P45" i="204"/>
  <c r="U44" i="204"/>
  <c r="P44" i="204"/>
  <c r="U43" i="204"/>
  <c r="P43" i="204"/>
  <c r="U42" i="204"/>
  <c r="P42" i="204"/>
  <c r="U41" i="204"/>
  <c r="P41" i="204"/>
  <c r="U40" i="204"/>
  <c r="P40" i="204"/>
  <c r="U39" i="204"/>
  <c r="P39" i="204"/>
  <c r="U38" i="204"/>
  <c r="P38" i="204"/>
  <c r="U37" i="204"/>
  <c r="P37" i="204"/>
  <c r="U36" i="204"/>
  <c r="P36" i="204"/>
  <c r="U35" i="204"/>
  <c r="P35" i="204"/>
  <c r="U34" i="204"/>
  <c r="P34" i="204"/>
  <c r="U33" i="204"/>
  <c r="P33" i="204"/>
  <c r="U32" i="204"/>
  <c r="P32" i="204"/>
  <c r="U31" i="204"/>
  <c r="P31" i="204"/>
  <c r="U30" i="204"/>
  <c r="P30" i="204"/>
  <c r="U29" i="204"/>
  <c r="P29" i="204"/>
  <c r="U28" i="204"/>
  <c r="P28" i="204"/>
  <c r="U27" i="204"/>
  <c r="P27" i="204"/>
  <c r="U26" i="204"/>
  <c r="P26" i="204"/>
  <c r="U25" i="204"/>
  <c r="P25" i="204"/>
  <c r="U24" i="204"/>
  <c r="P24" i="204"/>
  <c r="U23" i="204"/>
  <c r="P23" i="204"/>
  <c r="U22" i="204"/>
  <c r="P22" i="204"/>
  <c r="U21" i="204"/>
  <c r="P21" i="204"/>
  <c r="U20" i="204"/>
  <c r="P20" i="204"/>
  <c r="U19" i="204"/>
  <c r="P19" i="204"/>
  <c r="U18" i="204"/>
  <c r="P18" i="204"/>
  <c r="I57" i="204"/>
  <c r="H57" i="204"/>
  <c r="I56" i="204"/>
  <c r="H56" i="204"/>
  <c r="I55" i="204"/>
  <c r="H55" i="204"/>
  <c r="I54" i="204"/>
  <c r="H54" i="204"/>
  <c r="I53" i="204"/>
  <c r="H53" i="204"/>
  <c r="I52" i="204"/>
  <c r="H52" i="204"/>
  <c r="I51" i="204"/>
  <c r="H51" i="204"/>
  <c r="I50" i="204"/>
  <c r="H50" i="204"/>
  <c r="I49" i="204"/>
  <c r="H49" i="204"/>
  <c r="I48" i="204"/>
  <c r="H48" i="204"/>
  <c r="I47" i="204"/>
  <c r="H47" i="204"/>
  <c r="I46" i="204"/>
  <c r="H46" i="204"/>
  <c r="I45" i="204"/>
  <c r="H45" i="204"/>
  <c r="I44" i="204"/>
  <c r="H44" i="204"/>
  <c r="I43" i="204"/>
  <c r="H43" i="204"/>
  <c r="I42" i="204"/>
  <c r="H42" i="204"/>
  <c r="I41" i="204"/>
  <c r="H41" i="204"/>
  <c r="I40" i="204"/>
  <c r="H40" i="204"/>
  <c r="I39" i="204"/>
  <c r="H39" i="204"/>
  <c r="I38" i="204"/>
  <c r="H38" i="204"/>
  <c r="I37" i="204"/>
  <c r="H37" i="204"/>
  <c r="I36" i="204"/>
  <c r="H36" i="204"/>
  <c r="I35" i="204"/>
  <c r="H35" i="204"/>
  <c r="I34" i="204"/>
  <c r="H34" i="204"/>
  <c r="I33" i="204"/>
  <c r="H33" i="204"/>
  <c r="I32" i="204"/>
  <c r="H32" i="204"/>
  <c r="I31" i="204"/>
  <c r="H31" i="204"/>
  <c r="I30" i="204"/>
  <c r="H30" i="204"/>
  <c r="I29" i="204"/>
  <c r="H29" i="204"/>
  <c r="I28" i="204"/>
  <c r="H28" i="204"/>
  <c r="I27" i="204"/>
  <c r="H27" i="204"/>
  <c r="I26" i="204"/>
  <c r="H26" i="204"/>
  <c r="I25" i="204"/>
  <c r="H25" i="204"/>
  <c r="I24" i="204"/>
  <c r="H24" i="204"/>
  <c r="I23" i="204"/>
  <c r="H23" i="204"/>
  <c r="I22" i="204"/>
  <c r="H22" i="204"/>
  <c r="I21" i="204"/>
  <c r="H21" i="204"/>
  <c r="I20" i="204"/>
  <c r="H20" i="204"/>
  <c r="I19" i="204"/>
  <c r="H19" i="204"/>
  <c r="H18" i="204"/>
  <c r="I18" i="204"/>
  <c r="K71" i="1"/>
  <c r="K12" i="1"/>
  <c r="Q56" i="169"/>
  <c r="G56" i="169"/>
  <c r="T54" i="169"/>
  <c r="S54" i="169"/>
  <c r="N54" i="169"/>
  <c r="J54" i="169"/>
  <c r="I54" i="169"/>
  <c r="D54" i="169"/>
  <c r="T53" i="169"/>
  <c r="S53" i="169"/>
  <c r="N53" i="169"/>
  <c r="J53" i="169"/>
  <c r="I53" i="169"/>
  <c r="D53" i="169"/>
  <c r="T52" i="169"/>
  <c r="S52" i="169"/>
  <c r="N52" i="169"/>
  <c r="J52" i="169"/>
  <c r="I52" i="169"/>
  <c r="D52" i="169"/>
  <c r="T51" i="169"/>
  <c r="S51" i="169"/>
  <c r="N51" i="169"/>
  <c r="J51" i="169"/>
  <c r="I51" i="169"/>
  <c r="D51" i="169"/>
  <c r="T50" i="169"/>
  <c r="S50" i="169"/>
  <c r="N50" i="169"/>
  <c r="J50" i="169"/>
  <c r="I50" i="169"/>
  <c r="D50" i="169"/>
  <c r="T49" i="169"/>
  <c r="S49" i="169"/>
  <c r="N49" i="169"/>
  <c r="J49" i="169"/>
  <c r="I49" i="169"/>
  <c r="D49" i="169"/>
  <c r="T48" i="169"/>
  <c r="S48" i="169"/>
  <c r="N48" i="169"/>
  <c r="J48" i="169"/>
  <c r="I48" i="169"/>
  <c r="D48" i="169"/>
  <c r="T47" i="169"/>
  <c r="S47" i="169"/>
  <c r="N47" i="169"/>
  <c r="J47" i="169"/>
  <c r="I47" i="169"/>
  <c r="D47" i="169"/>
  <c r="T46" i="169"/>
  <c r="S46" i="169"/>
  <c r="N46" i="169"/>
  <c r="J46" i="169"/>
  <c r="I46" i="169"/>
  <c r="D46" i="169"/>
  <c r="T45" i="169"/>
  <c r="S45" i="169"/>
  <c r="N45" i="169"/>
  <c r="J45" i="169"/>
  <c r="I45" i="169"/>
  <c r="D45" i="169"/>
  <c r="T44" i="169"/>
  <c r="S44" i="169"/>
  <c r="N44" i="169"/>
  <c r="J44" i="169"/>
  <c r="I44" i="169"/>
  <c r="D44" i="169"/>
  <c r="T43" i="169"/>
  <c r="S43" i="169"/>
  <c r="N43" i="169"/>
  <c r="J43" i="169"/>
  <c r="I43" i="169"/>
  <c r="D43" i="169"/>
  <c r="T42" i="169"/>
  <c r="S42" i="169"/>
  <c r="N42" i="169"/>
  <c r="J42" i="169"/>
  <c r="I42" i="169"/>
  <c r="D42" i="169"/>
  <c r="T41" i="169"/>
  <c r="S41" i="169"/>
  <c r="Q55" i="169" s="1"/>
  <c r="Q58" i="169" s="1"/>
  <c r="N41" i="169"/>
  <c r="J41" i="169"/>
  <c r="I41" i="169"/>
  <c r="G55" i="169" s="1"/>
  <c r="G58" i="169" s="1"/>
  <c r="D41" i="169"/>
  <c r="T40" i="169"/>
  <c r="S40" i="169"/>
  <c r="N40" i="169"/>
  <c r="J40" i="169"/>
  <c r="I40" i="169"/>
  <c r="D40" i="169"/>
  <c r="N35" i="169"/>
  <c r="D35" i="169"/>
  <c r="Q29" i="169"/>
  <c r="G29" i="169"/>
  <c r="T27" i="169"/>
  <c r="S27" i="169"/>
  <c r="N27" i="169"/>
  <c r="J27" i="169"/>
  <c r="I27" i="169"/>
  <c r="D27" i="169"/>
  <c r="T26" i="169"/>
  <c r="S26" i="169"/>
  <c r="N26" i="169"/>
  <c r="J26" i="169"/>
  <c r="I26" i="169"/>
  <c r="D26" i="169"/>
  <c r="T25" i="169"/>
  <c r="S25" i="169"/>
  <c r="N25" i="169"/>
  <c r="J25" i="169"/>
  <c r="I25" i="169"/>
  <c r="D25" i="169"/>
  <c r="T24" i="169"/>
  <c r="S24" i="169"/>
  <c r="N24" i="169"/>
  <c r="J24" i="169"/>
  <c r="I24" i="169"/>
  <c r="D24" i="169"/>
  <c r="T23" i="169"/>
  <c r="S23" i="169"/>
  <c r="N23" i="169"/>
  <c r="J23" i="169"/>
  <c r="I23" i="169"/>
  <c r="D23" i="169"/>
  <c r="T22" i="169"/>
  <c r="S22" i="169"/>
  <c r="N22" i="169"/>
  <c r="J22" i="169"/>
  <c r="I22" i="169"/>
  <c r="D22" i="169"/>
  <c r="T21" i="169"/>
  <c r="S21" i="169"/>
  <c r="N21" i="169"/>
  <c r="J21" i="169"/>
  <c r="I21" i="169"/>
  <c r="D21" i="169"/>
  <c r="T20" i="169"/>
  <c r="S20" i="169"/>
  <c r="N20" i="169"/>
  <c r="J20" i="169"/>
  <c r="I20" i="169"/>
  <c r="D20" i="169"/>
  <c r="T19" i="169"/>
  <c r="S19" i="169"/>
  <c r="N19" i="169"/>
  <c r="J19" i="169"/>
  <c r="I19" i="169"/>
  <c r="D19" i="169"/>
  <c r="T18" i="169"/>
  <c r="S18" i="169"/>
  <c r="N18" i="169"/>
  <c r="J18" i="169"/>
  <c r="I18" i="169"/>
  <c r="D18" i="169"/>
  <c r="T17" i="169"/>
  <c r="S17" i="169"/>
  <c r="N17" i="169"/>
  <c r="J17" i="169"/>
  <c r="I17" i="169"/>
  <c r="D17" i="169"/>
  <c r="T16" i="169"/>
  <c r="S16" i="169"/>
  <c r="N16" i="169"/>
  <c r="J16" i="169"/>
  <c r="I16" i="169"/>
  <c r="D16" i="169"/>
  <c r="T15" i="169"/>
  <c r="S15" i="169"/>
  <c r="N15" i="169"/>
  <c r="J15" i="169"/>
  <c r="I15" i="169"/>
  <c r="D15" i="169"/>
  <c r="T14" i="169"/>
  <c r="S14" i="169"/>
  <c r="N14" i="169"/>
  <c r="Q28" i="169" s="1"/>
  <c r="J14" i="169"/>
  <c r="I14" i="169"/>
  <c r="D14" i="169"/>
  <c r="T13" i="169"/>
  <c r="S13" i="169"/>
  <c r="N13" i="169"/>
  <c r="J13" i="169"/>
  <c r="I13" i="169"/>
  <c r="D13" i="169"/>
  <c r="N8" i="169"/>
  <c r="D8" i="169"/>
  <c r="T4" i="169"/>
  <c r="B4" i="169"/>
  <c r="Q56" i="168"/>
  <c r="G56" i="168"/>
  <c r="T54" i="168"/>
  <c r="S54" i="168"/>
  <c r="N54" i="168"/>
  <c r="J54" i="168"/>
  <c r="I54" i="168"/>
  <c r="D54" i="168"/>
  <c r="T53" i="168"/>
  <c r="S53" i="168"/>
  <c r="N53" i="168"/>
  <c r="J53" i="168"/>
  <c r="I53" i="168"/>
  <c r="D53" i="168"/>
  <c r="T52" i="168"/>
  <c r="S52" i="168"/>
  <c r="N52" i="168"/>
  <c r="J52" i="168"/>
  <c r="I52" i="168"/>
  <c r="D52" i="168"/>
  <c r="T51" i="168"/>
  <c r="S51" i="168"/>
  <c r="N51" i="168"/>
  <c r="J51" i="168"/>
  <c r="I51" i="168"/>
  <c r="D51" i="168"/>
  <c r="T50" i="168"/>
  <c r="S50" i="168"/>
  <c r="N50" i="168"/>
  <c r="J50" i="168"/>
  <c r="I50" i="168"/>
  <c r="D50" i="168"/>
  <c r="T49" i="168"/>
  <c r="S49" i="168"/>
  <c r="N49" i="168"/>
  <c r="J49" i="168"/>
  <c r="I49" i="168"/>
  <c r="D49" i="168"/>
  <c r="T48" i="168"/>
  <c r="S48" i="168"/>
  <c r="N48" i="168"/>
  <c r="J48" i="168"/>
  <c r="I48" i="168"/>
  <c r="D48" i="168"/>
  <c r="T47" i="168"/>
  <c r="S47" i="168"/>
  <c r="N47" i="168"/>
  <c r="J47" i="168"/>
  <c r="I47" i="168"/>
  <c r="D47" i="168"/>
  <c r="T46" i="168"/>
  <c r="S46" i="168"/>
  <c r="N46" i="168"/>
  <c r="J46" i="168"/>
  <c r="I46" i="168"/>
  <c r="D46" i="168"/>
  <c r="T45" i="168"/>
  <c r="S45" i="168"/>
  <c r="N45" i="168"/>
  <c r="J45" i="168"/>
  <c r="I45" i="168"/>
  <c r="D45" i="168"/>
  <c r="T44" i="168"/>
  <c r="S44" i="168"/>
  <c r="N44" i="168"/>
  <c r="J44" i="168"/>
  <c r="I44" i="168"/>
  <c r="D44" i="168"/>
  <c r="T43" i="168"/>
  <c r="S43" i="168"/>
  <c r="N43" i="168"/>
  <c r="J43" i="168"/>
  <c r="I43" i="168"/>
  <c r="D43" i="168"/>
  <c r="T42" i="168"/>
  <c r="S42" i="168"/>
  <c r="N42" i="168"/>
  <c r="J42" i="168"/>
  <c r="I42" i="168"/>
  <c r="D42" i="168"/>
  <c r="T41" i="168"/>
  <c r="S41" i="168"/>
  <c r="N41" i="168"/>
  <c r="J41" i="168"/>
  <c r="I41" i="168"/>
  <c r="D41" i="168"/>
  <c r="T40" i="168"/>
  <c r="S40" i="168"/>
  <c r="N40" i="168"/>
  <c r="J40" i="168"/>
  <c r="I40" i="168"/>
  <c r="D40" i="168"/>
  <c r="N35" i="168"/>
  <c r="D35" i="168"/>
  <c r="Q29" i="168"/>
  <c r="G29" i="168"/>
  <c r="T27" i="168"/>
  <c r="S27" i="168"/>
  <c r="N27" i="168"/>
  <c r="J27" i="168"/>
  <c r="I27" i="168"/>
  <c r="D27" i="168"/>
  <c r="T26" i="168"/>
  <c r="S26" i="168"/>
  <c r="N26" i="168"/>
  <c r="J26" i="168"/>
  <c r="I26" i="168"/>
  <c r="D26" i="168"/>
  <c r="T25" i="168"/>
  <c r="S25" i="168"/>
  <c r="N25" i="168"/>
  <c r="J25" i="168"/>
  <c r="I25" i="168"/>
  <c r="D25" i="168"/>
  <c r="T24" i="168"/>
  <c r="S24" i="168"/>
  <c r="N24" i="168"/>
  <c r="J24" i="168"/>
  <c r="I24" i="168"/>
  <c r="D24" i="168"/>
  <c r="T23" i="168"/>
  <c r="S23" i="168"/>
  <c r="N23" i="168"/>
  <c r="J23" i="168"/>
  <c r="I23" i="168"/>
  <c r="D23" i="168"/>
  <c r="T22" i="168"/>
  <c r="S22" i="168"/>
  <c r="N22" i="168"/>
  <c r="J22" i="168"/>
  <c r="I22" i="168"/>
  <c r="D22" i="168"/>
  <c r="T21" i="168"/>
  <c r="S21" i="168"/>
  <c r="N21" i="168"/>
  <c r="J21" i="168"/>
  <c r="I21" i="168"/>
  <c r="D21" i="168"/>
  <c r="T20" i="168"/>
  <c r="S20" i="168"/>
  <c r="N20" i="168"/>
  <c r="J20" i="168"/>
  <c r="I20" i="168"/>
  <c r="D20" i="168"/>
  <c r="T19" i="168"/>
  <c r="S19" i="168"/>
  <c r="N19" i="168"/>
  <c r="J19" i="168"/>
  <c r="I19" i="168"/>
  <c r="D19" i="168"/>
  <c r="T18" i="168"/>
  <c r="S18" i="168"/>
  <c r="N18" i="168"/>
  <c r="J18" i="168"/>
  <c r="I18" i="168"/>
  <c r="D18" i="168"/>
  <c r="T17" i="168"/>
  <c r="S17" i="168"/>
  <c r="N17" i="168"/>
  <c r="J17" i="168"/>
  <c r="I17" i="168"/>
  <c r="D17" i="168"/>
  <c r="T16" i="168"/>
  <c r="S16" i="168"/>
  <c r="N16" i="168"/>
  <c r="J16" i="168"/>
  <c r="I16" i="168"/>
  <c r="D16" i="168"/>
  <c r="T15" i="168"/>
  <c r="S15" i="168"/>
  <c r="N15" i="168"/>
  <c r="J15" i="168"/>
  <c r="I15" i="168"/>
  <c r="D15" i="168"/>
  <c r="T14" i="168"/>
  <c r="S14" i="168"/>
  <c r="N14" i="168"/>
  <c r="J14" i="168"/>
  <c r="I14" i="168"/>
  <c r="D14" i="168"/>
  <c r="T13" i="168"/>
  <c r="S13" i="168"/>
  <c r="N13" i="168"/>
  <c r="Q28" i="168" s="1"/>
  <c r="J13" i="168"/>
  <c r="I13" i="168"/>
  <c r="D13" i="168"/>
  <c r="N8" i="168"/>
  <c r="D8" i="168"/>
  <c r="T4" i="168"/>
  <c r="B4" i="168"/>
  <c r="Q56" i="167"/>
  <c r="G56" i="167"/>
  <c r="T54" i="167"/>
  <c r="S54" i="167"/>
  <c r="N54" i="167"/>
  <c r="J54" i="167"/>
  <c r="I54" i="167"/>
  <c r="D54" i="167"/>
  <c r="T53" i="167"/>
  <c r="S53" i="167"/>
  <c r="N53" i="167"/>
  <c r="J53" i="167"/>
  <c r="I53" i="167"/>
  <c r="D53" i="167"/>
  <c r="T52" i="167"/>
  <c r="S52" i="167"/>
  <c r="N52" i="167"/>
  <c r="J52" i="167"/>
  <c r="I52" i="167"/>
  <c r="D52" i="167"/>
  <c r="T51" i="167"/>
  <c r="S51" i="167"/>
  <c r="N51" i="167"/>
  <c r="J51" i="167"/>
  <c r="I51" i="167"/>
  <c r="D51" i="167"/>
  <c r="T50" i="167"/>
  <c r="S50" i="167"/>
  <c r="N50" i="167"/>
  <c r="J50" i="167"/>
  <c r="I50" i="167"/>
  <c r="D50" i="167"/>
  <c r="T49" i="167"/>
  <c r="S49" i="167"/>
  <c r="N49" i="167"/>
  <c r="J49" i="167"/>
  <c r="I49" i="167"/>
  <c r="D49" i="167"/>
  <c r="T48" i="167"/>
  <c r="S48" i="167"/>
  <c r="N48" i="167"/>
  <c r="J48" i="167"/>
  <c r="I48" i="167"/>
  <c r="D48" i="167"/>
  <c r="T47" i="167"/>
  <c r="S47" i="167"/>
  <c r="N47" i="167"/>
  <c r="J47" i="167"/>
  <c r="I47" i="167"/>
  <c r="D47" i="167"/>
  <c r="T46" i="167"/>
  <c r="S46" i="167"/>
  <c r="N46" i="167"/>
  <c r="J46" i="167"/>
  <c r="I46" i="167"/>
  <c r="D46" i="167"/>
  <c r="T45" i="167"/>
  <c r="S45" i="167"/>
  <c r="N45" i="167"/>
  <c r="J45" i="167"/>
  <c r="I45" i="167"/>
  <c r="D45" i="167"/>
  <c r="T44" i="167"/>
  <c r="S44" i="167"/>
  <c r="N44" i="167"/>
  <c r="J44" i="167"/>
  <c r="I44" i="167"/>
  <c r="D44" i="167"/>
  <c r="T43" i="167"/>
  <c r="S43" i="167"/>
  <c r="N43" i="167"/>
  <c r="J43" i="167"/>
  <c r="I43" i="167"/>
  <c r="D43" i="167"/>
  <c r="T42" i="167"/>
  <c r="S42" i="167"/>
  <c r="N42" i="167"/>
  <c r="J42" i="167"/>
  <c r="I42" i="167"/>
  <c r="D42" i="167"/>
  <c r="T41" i="167"/>
  <c r="S41" i="167"/>
  <c r="N41" i="167"/>
  <c r="J41" i="167"/>
  <c r="I41" i="167"/>
  <c r="D41" i="167"/>
  <c r="T40" i="167"/>
  <c r="S40" i="167"/>
  <c r="N40" i="167"/>
  <c r="Q55" i="167" s="1"/>
  <c r="J40" i="167"/>
  <c r="I40" i="167"/>
  <c r="D40" i="167"/>
  <c r="N35" i="167"/>
  <c r="D35" i="167"/>
  <c r="Q29" i="167"/>
  <c r="G29" i="167"/>
  <c r="T27" i="167"/>
  <c r="S27" i="167"/>
  <c r="N27" i="167"/>
  <c r="J27" i="167"/>
  <c r="I27" i="167"/>
  <c r="D27" i="167"/>
  <c r="T26" i="167"/>
  <c r="S26" i="167"/>
  <c r="N26" i="167"/>
  <c r="J26" i="167"/>
  <c r="I26" i="167"/>
  <c r="D26" i="167"/>
  <c r="T25" i="167"/>
  <c r="S25" i="167"/>
  <c r="N25" i="167"/>
  <c r="J25" i="167"/>
  <c r="I25" i="167"/>
  <c r="D25" i="167"/>
  <c r="T24" i="167"/>
  <c r="S24" i="167"/>
  <c r="N24" i="167"/>
  <c r="J24" i="167"/>
  <c r="I24" i="167"/>
  <c r="D24" i="167"/>
  <c r="T23" i="167"/>
  <c r="S23" i="167"/>
  <c r="N23" i="167"/>
  <c r="J23" i="167"/>
  <c r="I23" i="167"/>
  <c r="D23" i="167"/>
  <c r="T22" i="167"/>
  <c r="S22" i="167"/>
  <c r="N22" i="167"/>
  <c r="J22" i="167"/>
  <c r="I22" i="167"/>
  <c r="D22" i="167"/>
  <c r="T21" i="167"/>
  <c r="S21" i="167"/>
  <c r="N21" i="167"/>
  <c r="J21" i="167"/>
  <c r="I21" i="167"/>
  <c r="D21" i="167"/>
  <c r="T20" i="167"/>
  <c r="S20" i="167"/>
  <c r="N20" i="167"/>
  <c r="J20" i="167"/>
  <c r="I20" i="167"/>
  <c r="D20" i="167"/>
  <c r="T19" i="167"/>
  <c r="S19" i="167"/>
  <c r="N19" i="167"/>
  <c r="J19" i="167"/>
  <c r="I19" i="167"/>
  <c r="D19" i="167"/>
  <c r="T18" i="167"/>
  <c r="S18" i="167"/>
  <c r="N18" i="167"/>
  <c r="J18" i="167"/>
  <c r="I18" i="167"/>
  <c r="D18" i="167"/>
  <c r="T17" i="167"/>
  <c r="S17" i="167"/>
  <c r="N17" i="167"/>
  <c r="J17" i="167"/>
  <c r="I17" i="167"/>
  <c r="D17" i="167"/>
  <c r="T16" i="167"/>
  <c r="S16" i="167"/>
  <c r="N16" i="167"/>
  <c r="J16" i="167"/>
  <c r="I16" i="167"/>
  <c r="D16" i="167"/>
  <c r="T15" i="167"/>
  <c r="S15" i="167"/>
  <c r="N15" i="167"/>
  <c r="J15" i="167"/>
  <c r="I15" i="167"/>
  <c r="D15" i="167"/>
  <c r="T14" i="167"/>
  <c r="S14" i="167"/>
  <c r="N14" i="167"/>
  <c r="J14" i="167"/>
  <c r="I14" i="167"/>
  <c r="D14" i="167"/>
  <c r="T13" i="167"/>
  <c r="S13" i="167"/>
  <c r="N13" i="167"/>
  <c r="J13" i="167"/>
  <c r="I13" i="167"/>
  <c r="D13" i="167"/>
  <c r="N8" i="167"/>
  <c r="D8" i="167"/>
  <c r="T4" i="167"/>
  <c r="B4" i="167"/>
  <c r="Q56" i="166"/>
  <c r="G56" i="166"/>
  <c r="T54" i="166"/>
  <c r="S54" i="166"/>
  <c r="N54" i="166"/>
  <c r="J54" i="166"/>
  <c r="I54" i="166"/>
  <c r="D54" i="166"/>
  <c r="T53" i="166"/>
  <c r="S53" i="166"/>
  <c r="N53" i="166"/>
  <c r="J53" i="166"/>
  <c r="I53" i="166"/>
  <c r="D53" i="166"/>
  <c r="T52" i="166"/>
  <c r="S52" i="166"/>
  <c r="N52" i="166"/>
  <c r="J52" i="166"/>
  <c r="I52" i="166"/>
  <c r="D52" i="166"/>
  <c r="T51" i="166"/>
  <c r="S51" i="166"/>
  <c r="N51" i="166"/>
  <c r="J51" i="166"/>
  <c r="I51" i="166"/>
  <c r="D51" i="166"/>
  <c r="T50" i="166"/>
  <c r="S50" i="166"/>
  <c r="N50" i="166"/>
  <c r="J50" i="166"/>
  <c r="I50" i="166"/>
  <c r="D50" i="166"/>
  <c r="T49" i="166"/>
  <c r="S49" i="166"/>
  <c r="N49" i="166"/>
  <c r="J49" i="166"/>
  <c r="I49" i="166"/>
  <c r="D49" i="166"/>
  <c r="T48" i="166"/>
  <c r="S48" i="166"/>
  <c r="N48" i="166"/>
  <c r="J48" i="166"/>
  <c r="I48" i="166"/>
  <c r="D48" i="166"/>
  <c r="T47" i="166"/>
  <c r="S47" i="166"/>
  <c r="N47" i="166"/>
  <c r="J47" i="166"/>
  <c r="I47" i="166"/>
  <c r="D47" i="166"/>
  <c r="T46" i="166"/>
  <c r="S46" i="166"/>
  <c r="N46" i="166"/>
  <c r="J46" i="166"/>
  <c r="I46" i="166"/>
  <c r="D46" i="166"/>
  <c r="T45" i="166"/>
  <c r="S45" i="166"/>
  <c r="N45" i="166"/>
  <c r="J45" i="166"/>
  <c r="I45" i="166"/>
  <c r="D45" i="166"/>
  <c r="T44" i="166"/>
  <c r="S44" i="166"/>
  <c r="N44" i="166"/>
  <c r="J44" i="166"/>
  <c r="I44" i="166"/>
  <c r="D44" i="166"/>
  <c r="T43" i="166"/>
  <c r="S43" i="166"/>
  <c r="N43" i="166"/>
  <c r="J43" i="166"/>
  <c r="I43" i="166"/>
  <c r="D43" i="166"/>
  <c r="T42" i="166"/>
  <c r="S42" i="166"/>
  <c r="N42" i="166"/>
  <c r="J42" i="166"/>
  <c r="I42" i="166"/>
  <c r="D42" i="166"/>
  <c r="T41" i="166"/>
  <c r="S41" i="166"/>
  <c r="N41" i="166"/>
  <c r="J41" i="166"/>
  <c r="I41" i="166"/>
  <c r="D41" i="166"/>
  <c r="T40" i="166"/>
  <c r="S40" i="166"/>
  <c r="N40" i="166"/>
  <c r="J40" i="166"/>
  <c r="I40" i="166"/>
  <c r="D40" i="166"/>
  <c r="N35" i="166"/>
  <c r="D35" i="166"/>
  <c r="Q29" i="166"/>
  <c r="G29" i="166"/>
  <c r="T27" i="166"/>
  <c r="S27" i="166"/>
  <c r="N27" i="166"/>
  <c r="J27" i="166"/>
  <c r="I27" i="166"/>
  <c r="D27" i="166"/>
  <c r="T26" i="166"/>
  <c r="S26" i="166"/>
  <c r="N26" i="166"/>
  <c r="J26" i="166"/>
  <c r="I26" i="166"/>
  <c r="D26" i="166"/>
  <c r="T25" i="166"/>
  <c r="S25" i="166"/>
  <c r="N25" i="166"/>
  <c r="J25" i="166"/>
  <c r="I25" i="166"/>
  <c r="D25" i="166"/>
  <c r="T24" i="166"/>
  <c r="S24" i="166"/>
  <c r="N24" i="166"/>
  <c r="J24" i="166"/>
  <c r="I24" i="166"/>
  <c r="D24" i="166"/>
  <c r="T23" i="166"/>
  <c r="S23" i="166"/>
  <c r="N23" i="166"/>
  <c r="J23" i="166"/>
  <c r="I23" i="166"/>
  <c r="D23" i="166"/>
  <c r="T22" i="166"/>
  <c r="S22" i="166"/>
  <c r="N22" i="166"/>
  <c r="J22" i="166"/>
  <c r="I22" i="166"/>
  <c r="D22" i="166"/>
  <c r="T21" i="166"/>
  <c r="S21" i="166"/>
  <c r="N21" i="166"/>
  <c r="J21" i="166"/>
  <c r="I21" i="166"/>
  <c r="D21" i="166"/>
  <c r="T20" i="166"/>
  <c r="S20" i="166"/>
  <c r="N20" i="166"/>
  <c r="J20" i="166"/>
  <c r="I20" i="166"/>
  <c r="D20" i="166"/>
  <c r="T19" i="166"/>
  <c r="S19" i="166"/>
  <c r="N19" i="166"/>
  <c r="J19" i="166"/>
  <c r="I19" i="166"/>
  <c r="D19" i="166"/>
  <c r="T18" i="166"/>
  <c r="S18" i="166"/>
  <c r="N18" i="166"/>
  <c r="J18" i="166"/>
  <c r="I18" i="166"/>
  <c r="D18" i="166"/>
  <c r="T17" i="166"/>
  <c r="S17" i="166"/>
  <c r="N17" i="166"/>
  <c r="J17" i="166"/>
  <c r="I17" i="166"/>
  <c r="D17" i="166"/>
  <c r="T16" i="166"/>
  <c r="S16" i="166"/>
  <c r="N16" i="166"/>
  <c r="J16" i="166"/>
  <c r="I16" i="166"/>
  <c r="D16" i="166"/>
  <c r="T15" i="166"/>
  <c r="S15" i="166"/>
  <c r="N15" i="166"/>
  <c r="J15" i="166"/>
  <c r="I15" i="166"/>
  <c r="D15" i="166"/>
  <c r="T14" i="166"/>
  <c r="S14" i="166"/>
  <c r="N14" i="166"/>
  <c r="J14" i="166"/>
  <c r="I14" i="166"/>
  <c r="D14" i="166"/>
  <c r="T13" i="166"/>
  <c r="S13" i="166"/>
  <c r="N13" i="166"/>
  <c r="J13" i="166"/>
  <c r="I13" i="166"/>
  <c r="D13" i="166"/>
  <c r="N8" i="166"/>
  <c r="D8" i="166"/>
  <c r="T4" i="166"/>
  <c r="B4" i="166"/>
  <c r="Q56" i="165"/>
  <c r="G56" i="165"/>
  <c r="T54" i="165"/>
  <c r="S54" i="165"/>
  <c r="N54" i="165"/>
  <c r="J54" i="165"/>
  <c r="I54" i="165"/>
  <c r="D54" i="165"/>
  <c r="T53" i="165"/>
  <c r="S53" i="165"/>
  <c r="N53" i="165"/>
  <c r="J53" i="165"/>
  <c r="I53" i="165"/>
  <c r="D53" i="165"/>
  <c r="T52" i="165"/>
  <c r="S52" i="165"/>
  <c r="N52" i="165"/>
  <c r="J52" i="165"/>
  <c r="I52" i="165"/>
  <c r="D52" i="165"/>
  <c r="T51" i="165"/>
  <c r="S51" i="165"/>
  <c r="N51" i="165"/>
  <c r="J51" i="165"/>
  <c r="I51" i="165"/>
  <c r="D51" i="165"/>
  <c r="T50" i="165"/>
  <c r="S50" i="165"/>
  <c r="N50" i="165"/>
  <c r="J50" i="165"/>
  <c r="I50" i="165"/>
  <c r="D50" i="165"/>
  <c r="T49" i="165"/>
  <c r="S49" i="165"/>
  <c r="N49" i="165"/>
  <c r="J49" i="165"/>
  <c r="I49" i="165"/>
  <c r="D49" i="165"/>
  <c r="T48" i="165"/>
  <c r="S48" i="165"/>
  <c r="N48" i="165"/>
  <c r="J48" i="165"/>
  <c r="I48" i="165"/>
  <c r="D48" i="165"/>
  <c r="T47" i="165"/>
  <c r="S47" i="165"/>
  <c r="N47" i="165"/>
  <c r="J47" i="165"/>
  <c r="I47" i="165"/>
  <c r="D47" i="165"/>
  <c r="T46" i="165"/>
  <c r="S46" i="165"/>
  <c r="N46" i="165"/>
  <c r="J46" i="165"/>
  <c r="I46" i="165"/>
  <c r="D46" i="165"/>
  <c r="T45" i="165"/>
  <c r="S45" i="165"/>
  <c r="N45" i="165"/>
  <c r="J45" i="165"/>
  <c r="I45" i="165"/>
  <c r="D45" i="165"/>
  <c r="T44" i="165"/>
  <c r="S44" i="165"/>
  <c r="N44" i="165"/>
  <c r="J44" i="165"/>
  <c r="I44" i="165"/>
  <c r="D44" i="165"/>
  <c r="T43" i="165"/>
  <c r="S43" i="165"/>
  <c r="N43" i="165"/>
  <c r="J43" i="165"/>
  <c r="I43" i="165"/>
  <c r="D43" i="165"/>
  <c r="T42" i="165"/>
  <c r="S42" i="165"/>
  <c r="N42" i="165"/>
  <c r="J42" i="165"/>
  <c r="I42" i="165"/>
  <c r="D42" i="165"/>
  <c r="T41" i="165"/>
  <c r="S41" i="165"/>
  <c r="N41" i="165"/>
  <c r="J41" i="165"/>
  <c r="I41" i="165"/>
  <c r="D41" i="165"/>
  <c r="T40" i="165"/>
  <c r="S40" i="165"/>
  <c r="N40" i="165"/>
  <c r="J40" i="165"/>
  <c r="I40" i="165"/>
  <c r="D40" i="165"/>
  <c r="N35" i="165"/>
  <c r="D35" i="165"/>
  <c r="Q29" i="165"/>
  <c r="G29" i="165"/>
  <c r="T27" i="165"/>
  <c r="S27" i="165"/>
  <c r="N27" i="165"/>
  <c r="J27" i="165"/>
  <c r="I27" i="165"/>
  <c r="D27" i="165"/>
  <c r="T26" i="165"/>
  <c r="S26" i="165"/>
  <c r="N26" i="165"/>
  <c r="J26" i="165"/>
  <c r="I26" i="165"/>
  <c r="D26" i="165"/>
  <c r="T25" i="165"/>
  <c r="S25" i="165"/>
  <c r="N25" i="165"/>
  <c r="J25" i="165"/>
  <c r="I25" i="165"/>
  <c r="D25" i="165"/>
  <c r="T24" i="165"/>
  <c r="S24" i="165"/>
  <c r="N24" i="165"/>
  <c r="J24" i="165"/>
  <c r="I24" i="165"/>
  <c r="D24" i="165"/>
  <c r="T23" i="165"/>
  <c r="S23" i="165"/>
  <c r="N23" i="165"/>
  <c r="J23" i="165"/>
  <c r="I23" i="165"/>
  <c r="D23" i="165"/>
  <c r="T22" i="165"/>
  <c r="S22" i="165"/>
  <c r="N22" i="165"/>
  <c r="J22" i="165"/>
  <c r="I22" i="165"/>
  <c r="D22" i="165"/>
  <c r="T21" i="165"/>
  <c r="S21" i="165"/>
  <c r="N21" i="165"/>
  <c r="J21" i="165"/>
  <c r="I21" i="165"/>
  <c r="D21" i="165"/>
  <c r="T20" i="165"/>
  <c r="S20" i="165"/>
  <c r="N20" i="165"/>
  <c r="J20" i="165"/>
  <c r="I20" i="165"/>
  <c r="D20" i="165"/>
  <c r="T19" i="165"/>
  <c r="S19" i="165"/>
  <c r="N19" i="165"/>
  <c r="J19" i="165"/>
  <c r="I19" i="165"/>
  <c r="D19" i="165"/>
  <c r="T18" i="165"/>
  <c r="S18" i="165"/>
  <c r="N18" i="165"/>
  <c r="J18" i="165"/>
  <c r="I18" i="165"/>
  <c r="D18" i="165"/>
  <c r="T17" i="165"/>
  <c r="S17" i="165"/>
  <c r="N17" i="165"/>
  <c r="J17" i="165"/>
  <c r="I17" i="165"/>
  <c r="D17" i="165"/>
  <c r="T16" i="165"/>
  <c r="S16" i="165"/>
  <c r="N16" i="165"/>
  <c r="J16" i="165"/>
  <c r="I16" i="165"/>
  <c r="D16" i="165"/>
  <c r="T15" i="165"/>
  <c r="S15" i="165"/>
  <c r="N15" i="165"/>
  <c r="J15" i="165"/>
  <c r="I15" i="165"/>
  <c r="D15" i="165"/>
  <c r="T14" i="165"/>
  <c r="S14" i="165"/>
  <c r="N14" i="165"/>
  <c r="Q28" i="165" s="1"/>
  <c r="Q31" i="165" s="1"/>
  <c r="J14" i="165"/>
  <c r="I14" i="165"/>
  <c r="D14" i="165"/>
  <c r="T13" i="165"/>
  <c r="S13" i="165"/>
  <c r="N13" i="165"/>
  <c r="J13" i="165"/>
  <c r="I13" i="165"/>
  <c r="D13" i="165"/>
  <c r="N8" i="165"/>
  <c r="D8" i="165"/>
  <c r="T4" i="165"/>
  <c r="B4" i="165"/>
  <c r="Q56" i="164"/>
  <c r="G56" i="164"/>
  <c r="T54" i="164"/>
  <c r="S54" i="164"/>
  <c r="N54" i="164"/>
  <c r="J54" i="164"/>
  <c r="I54" i="164"/>
  <c r="D54" i="164"/>
  <c r="T53" i="164"/>
  <c r="S53" i="164"/>
  <c r="N53" i="164"/>
  <c r="J53" i="164"/>
  <c r="I53" i="164"/>
  <c r="D53" i="164"/>
  <c r="T52" i="164"/>
  <c r="S52" i="164"/>
  <c r="N52" i="164"/>
  <c r="J52" i="164"/>
  <c r="I52" i="164"/>
  <c r="D52" i="164"/>
  <c r="T51" i="164"/>
  <c r="S51" i="164"/>
  <c r="N51" i="164"/>
  <c r="J51" i="164"/>
  <c r="I51" i="164"/>
  <c r="D51" i="164"/>
  <c r="T50" i="164"/>
  <c r="S50" i="164"/>
  <c r="N50" i="164"/>
  <c r="J50" i="164"/>
  <c r="I50" i="164"/>
  <c r="D50" i="164"/>
  <c r="T49" i="164"/>
  <c r="S49" i="164"/>
  <c r="N49" i="164"/>
  <c r="J49" i="164"/>
  <c r="I49" i="164"/>
  <c r="D49" i="164"/>
  <c r="T48" i="164"/>
  <c r="S48" i="164"/>
  <c r="N48" i="164"/>
  <c r="J48" i="164"/>
  <c r="I48" i="164"/>
  <c r="D48" i="164"/>
  <c r="T47" i="164"/>
  <c r="S47" i="164"/>
  <c r="N47" i="164"/>
  <c r="J47" i="164"/>
  <c r="I47" i="164"/>
  <c r="D47" i="164"/>
  <c r="T46" i="164"/>
  <c r="S46" i="164"/>
  <c r="N46" i="164"/>
  <c r="J46" i="164"/>
  <c r="I46" i="164"/>
  <c r="D46" i="164"/>
  <c r="T45" i="164"/>
  <c r="S45" i="164"/>
  <c r="N45" i="164"/>
  <c r="J45" i="164"/>
  <c r="I45" i="164"/>
  <c r="D45" i="164"/>
  <c r="T44" i="164"/>
  <c r="S44" i="164"/>
  <c r="N44" i="164"/>
  <c r="J44" i="164"/>
  <c r="I44" i="164"/>
  <c r="D44" i="164"/>
  <c r="T43" i="164"/>
  <c r="S43" i="164"/>
  <c r="N43" i="164"/>
  <c r="J43" i="164"/>
  <c r="I43" i="164"/>
  <c r="D43" i="164"/>
  <c r="T42" i="164"/>
  <c r="S42" i="164"/>
  <c r="N42" i="164"/>
  <c r="J42" i="164"/>
  <c r="I42" i="164"/>
  <c r="D42" i="164"/>
  <c r="T41" i="164"/>
  <c r="S41" i="164"/>
  <c r="N41" i="164"/>
  <c r="J41" i="164"/>
  <c r="I41" i="164"/>
  <c r="D41" i="164"/>
  <c r="T40" i="164"/>
  <c r="S40" i="164"/>
  <c r="N40" i="164"/>
  <c r="J40" i="164"/>
  <c r="I40" i="164"/>
  <c r="D40" i="164"/>
  <c r="G55" i="164" s="1"/>
  <c r="G58" i="164" s="1"/>
  <c r="N35" i="164"/>
  <c r="D35" i="164"/>
  <c r="Q29" i="164"/>
  <c r="G29" i="164"/>
  <c r="T27" i="164"/>
  <c r="S27" i="164"/>
  <c r="N27" i="164"/>
  <c r="J27" i="164"/>
  <c r="I27" i="164"/>
  <c r="D27" i="164"/>
  <c r="T26" i="164"/>
  <c r="S26" i="164"/>
  <c r="N26" i="164"/>
  <c r="J26" i="164"/>
  <c r="I26" i="164"/>
  <c r="D26" i="164"/>
  <c r="T25" i="164"/>
  <c r="S25" i="164"/>
  <c r="N25" i="164"/>
  <c r="J25" i="164"/>
  <c r="I25" i="164"/>
  <c r="D25" i="164"/>
  <c r="T24" i="164"/>
  <c r="S24" i="164"/>
  <c r="N24" i="164"/>
  <c r="J24" i="164"/>
  <c r="I24" i="164"/>
  <c r="D24" i="164"/>
  <c r="T23" i="164"/>
  <c r="S23" i="164"/>
  <c r="N23" i="164"/>
  <c r="J23" i="164"/>
  <c r="I23" i="164"/>
  <c r="D23" i="164"/>
  <c r="T22" i="164"/>
  <c r="S22" i="164"/>
  <c r="N22" i="164"/>
  <c r="J22" i="164"/>
  <c r="I22" i="164"/>
  <c r="D22" i="164"/>
  <c r="T21" i="164"/>
  <c r="S21" i="164"/>
  <c r="N21" i="164"/>
  <c r="J21" i="164"/>
  <c r="I21" i="164"/>
  <c r="D21" i="164"/>
  <c r="T20" i="164"/>
  <c r="S20" i="164"/>
  <c r="N20" i="164"/>
  <c r="J20" i="164"/>
  <c r="I20" i="164"/>
  <c r="D20" i="164"/>
  <c r="T19" i="164"/>
  <c r="S19" i="164"/>
  <c r="N19" i="164"/>
  <c r="J19" i="164"/>
  <c r="I19" i="164"/>
  <c r="D19" i="164"/>
  <c r="T18" i="164"/>
  <c r="S18" i="164"/>
  <c r="N18" i="164"/>
  <c r="J18" i="164"/>
  <c r="I18" i="164"/>
  <c r="D18" i="164"/>
  <c r="T17" i="164"/>
  <c r="S17" i="164"/>
  <c r="N17" i="164"/>
  <c r="J17" i="164"/>
  <c r="I17" i="164"/>
  <c r="D17" i="164"/>
  <c r="T16" i="164"/>
  <c r="S16" i="164"/>
  <c r="N16" i="164"/>
  <c r="J16" i="164"/>
  <c r="I16" i="164"/>
  <c r="D16" i="164"/>
  <c r="T15" i="164"/>
  <c r="S15" i="164"/>
  <c r="N15" i="164"/>
  <c r="J15" i="164"/>
  <c r="I15" i="164"/>
  <c r="D15" i="164"/>
  <c r="T14" i="164"/>
  <c r="S14" i="164"/>
  <c r="N14" i="164"/>
  <c r="J14" i="164"/>
  <c r="I14" i="164"/>
  <c r="D14" i="164"/>
  <c r="T13" i="164"/>
  <c r="S13" i="164"/>
  <c r="N13" i="164"/>
  <c r="J13" i="164"/>
  <c r="I13" i="164"/>
  <c r="D13" i="164"/>
  <c r="N8" i="164"/>
  <c r="D8" i="164"/>
  <c r="T4" i="164"/>
  <c r="B4" i="164"/>
  <c r="Q56" i="163"/>
  <c r="G56" i="163"/>
  <c r="T54" i="163"/>
  <c r="S54" i="163"/>
  <c r="N54" i="163"/>
  <c r="J54" i="163"/>
  <c r="I54" i="163"/>
  <c r="D54" i="163"/>
  <c r="T53" i="163"/>
  <c r="S53" i="163"/>
  <c r="N53" i="163"/>
  <c r="J53" i="163"/>
  <c r="I53" i="163"/>
  <c r="D53" i="163"/>
  <c r="T52" i="163"/>
  <c r="S52" i="163"/>
  <c r="N52" i="163"/>
  <c r="J52" i="163"/>
  <c r="I52" i="163"/>
  <c r="D52" i="163"/>
  <c r="T51" i="163"/>
  <c r="S51" i="163"/>
  <c r="N51" i="163"/>
  <c r="J51" i="163"/>
  <c r="I51" i="163"/>
  <c r="D51" i="163"/>
  <c r="T50" i="163"/>
  <c r="S50" i="163"/>
  <c r="N50" i="163"/>
  <c r="J50" i="163"/>
  <c r="I50" i="163"/>
  <c r="D50" i="163"/>
  <c r="T49" i="163"/>
  <c r="S49" i="163"/>
  <c r="N49" i="163"/>
  <c r="J49" i="163"/>
  <c r="I49" i="163"/>
  <c r="D49" i="163"/>
  <c r="T48" i="163"/>
  <c r="S48" i="163"/>
  <c r="N48" i="163"/>
  <c r="J48" i="163"/>
  <c r="I48" i="163"/>
  <c r="D48" i="163"/>
  <c r="T47" i="163"/>
  <c r="S47" i="163"/>
  <c r="N47" i="163"/>
  <c r="J47" i="163"/>
  <c r="I47" i="163"/>
  <c r="D47" i="163"/>
  <c r="T46" i="163"/>
  <c r="S46" i="163"/>
  <c r="N46" i="163"/>
  <c r="J46" i="163"/>
  <c r="I46" i="163"/>
  <c r="D46" i="163"/>
  <c r="T45" i="163"/>
  <c r="S45" i="163"/>
  <c r="N45" i="163"/>
  <c r="J45" i="163"/>
  <c r="I45" i="163"/>
  <c r="D45" i="163"/>
  <c r="T44" i="163"/>
  <c r="S44" i="163"/>
  <c r="N44" i="163"/>
  <c r="J44" i="163"/>
  <c r="I44" i="163"/>
  <c r="D44" i="163"/>
  <c r="T43" i="163"/>
  <c r="S43" i="163"/>
  <c r="N43" i="163"/>
  <c r="J43" i="163"/>
  <c r="I43" i="163"/>
  <c r="D43" i="163"/>
  <c r="T42" i="163"/>
  <c r="S42" i="163"/>
  <c r="N42" i="163"/>
  <c r="J42" i="163"/>
  <c r="I42" i="163"/>
  <c r="D42" i="163"/>
  <c r="T41" i="163"/>
  <c r="S41" i="163"/>
  <c r="N41" i="163"/>
  <c r="J41" i="163"/>
  <c r="I41" i="163"/>
  <c r="D41" i="163"/>
  <c r="T40" i="163"/>
  <c r="S40" i="163"/>
  <c r="N40" i="163"/>
  <c r="J40" i="163"/>
  <c r="I40" i="163"/>
  <c r="D40" i="163"/>
  <c r="N35" i="163"/>
  <c r="D35" i="163"/>
  <c r="Q29" i="163"/>
  <c r="G29" i="163"/>
  <c r="T27" i="163"/>
  <c r="S27" i="163"/>
  <c r="N27" i="163"/>
  <c r="J27" i="163"/>
  <c r="I27" i="163"/>
  <c r="D27" i="163"/>
  <c r="T26" i="163"/>
  <c r="S26" i="163"/>
  <c r="N26" i="163"/>
  <c r="J26" i="163"/>
  <c r="I26" i="163"/>
  <c r="D26" i="163"/>
  <c r="T25" i="163"/>
  <c r="S25" i="163"/>
  <c r="N25" i="163"/>
  <c r="J25" i="163"/>
  <c r="I25" i="163"/>
  <c r="D25" i="163"/>
  <c r="T24" i="163"/>
  <c r="S24" i="163"/>
  <c r="N24" i="163"/>
  <c r="J24" i="163"/>
  <c r="I24" i="163"/>
  <c r="D24" i="163"/>
  <c r="T23" i="163"/>
  <c r="S23" i="163"/>
  <c r="N23" i="163"/>
  <c r="J23" i="163"/>
  <c r="I23" i="163"/>
  <c r="D23" i="163"/>
  <c r="T22" i="163"/>
  <c r="S22" i="163"/>
  <c r="N22" i="163"/>
  <c r="J22" i="163"/>
  <c r="I22" i="163"/>
  <c r="D22" i="163"/>
  <c r="T21" i="163"/>
  <c r="S21" i="163"/>
  <c r="N21" i="163"/>
  <c r="J21" i="163"/>
  <c r="I21" i="163"/>
  <c r="D21" i="163"/>
  <c r="T20" i="163"/>
  <c r="S20" i="163"/>
  <c r="N20" i="163"/>
  <c r="J20" i="163"/>
  <c r="I20" i="163"/>
  <c r="D20" i="163"/>
  <c r="T19" i="163"/>
  <c r="S19" i="163"/>
  <c r="N19" i="163"/>
  <c r="J19" i="163"/>
  <c r="I19" i="163"/>
  <c r="D19" i="163"/>
  <c r="T18" i="163"/>
  <c r="S18" i="163"/>
  <c r="N18" i="163"/>
  <c r="J18" i="163"/>
  <c r="I18" i="163"/>
  <c r="D18" i="163"/>
  <c r="T17" i="163"/>
  <c r="S17" i="163"/>
  <c r="N17" i="163"/>
  <c r="J17" i="163"/>
  <c r="I17" i="163"/>
  <c r="D17" i="163"/>
  <c r="T16" i="163"/>
  <c r="S16" i="163"/>
  <c r="N16" i="163"/>
  <c r="J16" i="163"/>
  <c r="I16" i="163"/>
  <c r="D16" i="163"/>
  <c r="T15" i="163"/>
  <c r="S15" i="163"/>
  <c r="N15" i="163"/>
  <c r="J15" i="163"/>
  <c r="I15" i="163"/>
  <c r="D15" i="163"/>
  <c r="T14" i="163"/>
  <c r="S14" i="163"/>
  <c r="N14" i="163"/>
  <c r="J14" i="163"/>
  <c r="I14" i="163"/>
  <c r="D14" i="163"/>
  <c r="T13" i="163"/>
  <c r="S13" i="163"/>
  <c r="N13" i="163"/>
  <c r="J13" i="163"/>
  <c r="I13" i="163"/>
  <c r="D13" i="163"/>
  <c r="N8" i="163"/>
  <c r="D8" i="163"/>
  <c r="T4" i="163"/>
  <c r="B4" i="163"/>
  <c r="Q56" i="162"/>
  <c r="G56" i="162"/>
  <c r="T54" i="162"/>
  <c r="S54" i="162"/>
  <c r="N54" i="162"/>
  <c r="J54" i="162"/>
  <c r="I54" i="162"/>
  <c r="D54" i="162"/>
  <c r="T53" i="162"/>
  <c r="S53" i="162"/>
  <c r="N53" i="162"/>
  <c r="J53" i="162"/>
  <c r="I53" i="162"/>
  <c r="D53" i="162"/>
  <c r="T52" i="162"/>
  <c r="S52" i="162"/>
  <c r="N52" i="162"/>
  <c r="J52" i="162"/>
  <c r="I52" i="162"/>
  <c r="D52" i="162"/>
  <c r="T51" i="162"/>
  <c r="S51" i="162"/>
  <c r="N51" i="162"/>
  <c r="J51" i="162"/>
  <c r="I51" i="162"/>
  <c r="D51" i="162"/>
  <c r="T50" i="162"/>
  <c r="S50" i="162"/>
  <c r="N50" i="162"/>
  <c r="J50" i="162"/>
  <c r="I50" i="162"/>
  <c r="D50" i="162"/>
  <c r="T49" i="162"/>
  <c r="S49" i="162"/>
  <c r="N49" i="162"/>
  <c r="J49" i="162"/>
  <c r="I49" i="162"/>
  <c r="D49" i="162"/>
  <c r="T48" i="162"/>
  <c r="S48" i="162"/>
  <c r="N48" i="162"/>
  <c r="J48" i="162"/>
  <c r="I48" i="162"/>
  <c r="D48" i="162"/>
  <c r="T47" i="162"/>
  <c r="S47" i="162"/>
  <c r="N47" i="162"/>
  <c r="J47" i="162"/>
  <c r="I47" i="162"/>
  <c r="D47" i="162"/>
  <c r="T46" i="162"/>
  <c r="S46" i="162"/>
  <c r="N46" i="162"/>
  <c r="J46" i="162"/>
  <c r="I46" i="162"/>
  <c r="D46" i="162"/>
  <c r="T45" i="162"/>
  <c r="S45" i="162"/>
  <c r="N45" i="162"/>
  <c r="J45" i="162"/>
  <c r="I45" i="162"/>
  <c r="D45" i="162"/>
  <c r="T44" i="162"/>
  <c r="S44" i="162"/>
  <c r="N44" i="162"/>
  <c r="J44" i="162"/>
  <c r="I44" i="162"/>
  <c r="D44" i="162"/>
  <c r="T43" i="162"/>
  <c r="S43" i="162"/>
  <c r="N43" i="162"/>
  <c r="J43" i="162"/>
  <c r="I43" i="162"/>
  <c r="D43" i="162"/>
  <c r="T42" i="162"/>
  <c r="S42" i="162"/>
  <c r="N42" i="162"/>
  <c r="J42" i="162"/>
  <c r="I42" i="162"/>
  <c r="D42" i="162"/>
  <c r="T41" i="162"/>
  <c r="S41" i="162"/>
  <c r="N41" i="162"/>
  <c r="J41" i="162"/>
  <c r="I41" i="162"/>
  <c r="D41" i="162"/>
  <c r="T40" i="162"/>
  <c r="S40" i="162"/>
  <c r="N40" i="162"/>
  <c r="J40" i="162"/>
  <c r="I40" i="162"/>
  <c r="D40" i="162"/>
  <c r="N35" i="162"/>
  <c r="D35" i="162"/>
  <c r="Q29" i="162"/>
  <c r="G29" i="162"/>
  <c r="T27" i="162"/>
  <c r="S27" i="162"/>
  <c r="N27" i="162"/>
  <c r="J27" i="162"/>
  <c r="I27" i="162"/>
  <c r="D27" i="162"/>
  <c r="T26" i="162"/>
  <c r="S26" i="162"/>
  <c r="N26" i="162"/>
  <c r="J26" i="162"/>
  <c r="I26" i="162"/>
  <c r="D26" i="162"/>
  <c r="T25" i="162"/>
  <c r="S25" i="162"/>
  <c r="N25" i="162"/>
  <c r="J25" i="162"/>
  <c r="I25" i="162"/>
  <c r="D25" i="162"/>
  <c r="T24" i="162"/>
  <c r="S24" i="162"/>
  <c r="N24" i="162"/>
  <c r="J24" i="162"/>
  <c r="I24" i="162"/>
  <c r="D24" i="162"/>
  <c r="T23" i="162"/>
  <c r="S23" i="162"/>
  <c r="N23" i="162"/>
  <c r="J23" i="162"/>
  <c r="I23" i="162"/>
  <c r="D23" i="162"/>
  <c r="T22" i="162"/>
  <c r="S22" i="162"/>
  <c r="N22" i="162"/>
  <c r="J22" i="162"/>
  <c r="I22" i="162"/>
  <c r="D22" i="162"/>
  <c r="T21" i="162"/>
  <c r="S21" i="162"/>
  <c r="N21" i="162"/>
  <c r="J21" i="162"/>
  <c r="I21" i="162"/>
  <c r="D21" i="162"/>
  <c r="T20" i="162"/>
  <c r="S20" i="162"/>
  <c r="N20" i="162"/>
  <c r="J20" i="162"/>
  <c r="I20" i="162"/>
  <c r="D20" i="162"/>
  <c r="T19" i="162"/>
  <c r="S19" i="162"/>
  <c r="N19" i="162"/>
  <c r="J19" i="162"/>
  <c r="I19" i="162"/>
  <c r="D19" i="162"/>
  <c r="T18" i="162"/>
  <c r="S18" i="162"/>
  <c r="N18" i="162"/>
  <c r="J18" i="162"/>
  <c r="I18" i="162"/>
  <c r="D18" i="162"/>
  <c r="T17" i="162"/>
  <c r="S17" i="162"/>
  <c r="N17" i="162"/>
  <c r="J17" i="162"/>
  <c r="I17" i="162"/>
  <c r="D17" i="162"/>
  <c r="T16" i="162"/>
  <c r="S16" i="162"/>
  <c r="N16" i="162"/>
  <c r="J16" i="162"/>
  <c r="I16" i="162"/>
  <c r="D16" i="162"/>
  <c r="T15" i="162"/>
  <c r="S15" i="162"/>
  <c r="N15" i="162"/>
  <c r="J15" i="162"/>
  <c r="I15" i="162"/>
  <c r="D15" i="162"/>
  <c r="T14" i="162"/>
  <c r="S14" i="162"/>
  <c r="N14" i="162"/>
  <c r="J14" i="162"/>
  <c r="I14" i="162"/>
  <c r="D14" i="162"/>
  <c r="T13" i="162"/>
  <c r="S13" i="162"/>
  <c r="N13" i="162"/>
  <c r="Q28" i="162" s="1"/>
  <c r="J13" i="162"/>
  <c r="I13" i="162"/>
  <c r="D13" i="162"/>
  <c r="N8" i="162"/>
  <c r="D8" i="162"/>
  <c r="T4" i="162"/>
  <c r="B4" i="162"/>
  <c r="Q56" i="161"/>
  <c r="G56" i="161"/>
  <c r="T54" i="161"/>
  <c r="S54" i="161"/>
  <c r="N54" i="161"/>
  <c r="J54" i="161"/>
  <c r="I54" i="161"/>
  <c r="D54" i="161"/>
  <c r="T53" i="161"/>
  <c r="S53" i="161"/>
  <c r="N53" i="161"/>
  <c r="J53" i="161"/>
  <c r="I53" i="161"/>
  <c r="D53" i="161"/>
  <c r="T52" i="161"/>
  <c r="S52" i="161"/>
  <c r="N52" i="161"/>
  <c r="J52" i="161"/>
  <c r="I52" i="161"/>
  <c r="D52" i="161"/>
  <c r="T51" i="161"/>
  <c r="S51" i="161"/>
  <c r="N51" i="161"/>
  <c r="J51" i="161"/>
  <c r="I51" i="161"/>
  <c r="D51" i="161"/>
  <c r="T50" i="161"/>
  <c r="S50" i="161"/>
  <c r="N50" i="161"/>
  <c r="J50" i="161"/>
  <c r="I50" i="161"/>
  <c r="D50" i="161"/>
  <c r="T49" i="161"/>
  <c r="S49" i="161"/>
  <c r="N49" i="161"/>
  <c r="J49" i="161"/>
  <c r="I49" i="161"/>
  <c r="D49" i="161"/>
  <c r="T48" i="161"/>
  <c r="S48" i="161"/>
  <c r="N48" i="161"/>
  <c r="J48" i="161"/>
  <c r="I48" i="161"/>
  <c r="D48" i="161"/>
  <c r="T47" i="161"/>
  <c r="S47" i="161"/>
  <c r="N47" i="161"/>
  <c r="J47" i="161"/>
  <c r="I47" i="161"/>
  <c r="D47" i="161"/>
  <c r="T46" i="161"/>
  <c r="S46" i="161"/>
  <c r="N46" i="161"/>
  <c r="J46" i="161"/>
  <c r="I46" i="161"/>
  <c r="D46" i="161"/>
  <c r="T45" i="161"/>
  <c r="S45" i="161"/>
  <c r="N45" i="161"/>
  <c r="J45" i="161"/>
  <c r="I45" i="161"/>
  <c r="D45" i="161"/>
  <c r="T44" i="161"/>
  <c r="S44" i="161"/>
  <c r="N44" i="161"/>
  <c r="J44" i="161"/>
  <c r="I44" i="161"/>
  <c r="D44" i="161"/>
  <c r="T43" i="161"/>
  <c r="S43" i="161"/>
  <c r="N43" i="161"/>
  <c r="J43" i="161"/>
  <c r="I43" i="161"/>
  <c r="D43" i="161"/>
  <c r="T42" i="161"/>
  <c r="S42" i="161"/>
  <c r="N42" i="161"/>
  <c r="J42" i="161"/>
  <c r="I42" i="161"/>
  <c r="D42" i="161"/>
  <c r="T41" i="161"/>
  <c r="S41" i="161"/>
  <c r="N41" i="161"/>
  <c r="J41" i="161"/>
  <c r="I41" i="161"/>
  <c r="D41" i="161"/>
  <c r="T40" i="161"/>
  <c r="S40" i="161"/>
  <c r="N40" i="161"/>
  <c r="J40" i="161"/>
  <c r="I40" i="161"/>
  <c r="D40" i="161"/>
  <c r="N35" i="161"/>
  <c r="D35" i="161"/>
  <c r="Q29" i="161"/>
  <c r="G29" i="161"/>
  <c r="T27" i="161"/>
  <c r="S27" i="161"/>
  <c r="N27" i="161"/>
  <c r="J27" i="161"/>
  <c r="I27" i="161"/>
  <c r="D27" i="161"/>
  <c r="T26" i="161"/>
  <c r="S26" i="161"/>
  <c r="N26" i="161"/>
  <c r="J26" i="161"/>
  <c r="I26" i="161"/>
  <c r="D26" i="161"/>
  <c r="T25" i="161"/>
  <c r="S25" i="161"/>
  <c r="N25" i="161"/>
  <c r="J25" i="161"/>
  <c r="I25" i="161"/>
  <c r="D25" i="161"/>
  <c r="T24" i="161"/>
  <c r="S24" i="161"/>
  <c r="N24" i="161"/>
  <c r="J24" i="161"/>
  <c r="I24" i="161"/>
  <c r="D24" i="161"/>
  <c r="T23" i="161"/>
  <c r="S23" i="161"/>
  <c r="N23" i="161"/>
  <c r="J23" i="161"/>
  <c r="I23" i="161"/>
  <c r="D23" i="161"/>
  <c r="T22" i="161"/>
  <c r="S22" i="161"/>
  <c r="N22" i="161"/>
  <c r="J22" i="161"/>
  <c r="I22" i="161"/>
  <c r="D22" i="161"/>
  <c r="T21" i="161"/>
  <c r="S21" i="161"/>
  <c r="N21" i="161"/>
  <c r="J21" i="161"/>
  <c r="I21" i="161"/>
  <c r="D21" i="161"/>
  <c r="T20" i="161"/>
  <c r="S20" i="161"/>
  <c r="N20" i="161"/>
  <c r="J20" i="161"/>
  <c r="I20" i="161"/>
  <c r="D20" i="161"/>
  <c r="T19" i="161"/>
  <c r="S19" i="161"/>
  <c r="N19" i="161"/>
  <c r="J19" i="161"/>
  <c r="I19" i="161"/>
  <c r="D19" i="161"/>
  <c r="T18" i="161"/>
  <c r="S18" i="161"/>
  <c r="N18" i="161"/>
  <c r="J18" i="161"/>
  <c r="I18" i="161"/>
  <c r="D18" i="161"/>
  <c r="T17" i="161"/>
  <c r="S17" i="161"/>
  <c r="N17" i="161"/>
  <c r="J17" i="161"/>
  <c r="I17" i="161"/>
  <c r="D17" i="161"/>
  <c r="T16" i="161"/>
  <c r="S16" i="161"/>
  <c r="N16" i="161"/>
  <c r="J16" i="161"/>
  <c r="I16" i="161"/>
  <c r="D16" i="161"/>
  <c r="T15" i="161"/>
  <c r="S15" i="161"/>
  <c r="N15" i="161"/>
  <c r="J15" i="161"/>
  <c r="I15" i="161"/>
  <c r="D15" i="161"/>
  <c r="T14" i="161"/>
  <c r="S14" i="161"/>
  <c r="N14" i="161"/>
  <c r="J14" i="161"/>
  <c r="I14" i="161"/>
  <c r="D14" i="161"/>
  <c r="T13" i="161"/>
  <c r="S13" i="161"/>
  <c r="N13" i="161"/>
  <c r="J13" i="161"/>
  <c r="I13" i="161"/>
  <c r="D13" i="161"/>
  <c r="N8" i="161"/>
  <c r="D8" i="161"/>
  <c r="T4" i="161"/>
  <c r="B4" i="161"/>
  <c r="Q56" i="160"/>
  <c r="G56" i="160"/>
  <c r="T54" i="160"/>
  <c r="S54" i="160"/>
  <c r="N54" i="160"/>
  <c r="J54" i="160"/>
  <c r="I54" i="160"/>
  <c r="D54" i="160"/>
  <c r="T53" i="160"/>
  <c r="S53" i="160"/>
  <c r="N53" i="160"/>
  <c r="J53" i="160"/>
  <c r="I53" i="160"/>
  <c r="D53" i="160"/>
  <c r="T52" i="160"/>
  <c r="S52" i="160"/>
  <c r="N52" i="160"/>
  <c r="J52" i="160"/>
  <c r="I52" i="160"/>
  <c r="D52" i="160"/>
  <c r="T51" i="160"/>
  <c r="S51" i="160"/>
  <c r="N51" i="160"/>
  <c r="J51" i="160"/>
  <c r="I51" i="160"/>
  <c r="D51" i="160"/>
  <c r="T50" i="160"/>
  <c r="S50" i="160"/>
  <c r="N50" i="160"/>
  <c r="J50" i="160"/>
  <c r="I50" i="160"/>
  <c r="D50" i="160"/>
  <c r="T49" i="160"/>
  <c r="S49" i="160"/>
  <c r="N49" i="160"/>
  <c r="J49" i="160"/>
  <c r="I49" i="160"/>
  <c r="D49" i="160"/>
  <c r="T48" i="160"/>
  <c r="S48" i="160"/>
  <c r="N48" i="160"/>
  <c r="J48" i="160"/>
  <c r="I48" i="160"/>
  <c r="D48" i="160"/>
  <c r="T47" i="160"/>
  <c r="S47" i="160"/>
  <c r="N47" i="160"/>
  <c r="J47" i="160"/>
  <c r="I47" i="160"/>
  <c r="D47" i="160"/>
  <c r="T46" i="160"/>
  <c r="S46" i="160"/>
  <c r="N46" i="160"/>
  <c r="J46" i="160"/>
  <c r="I46" i="160"/>
  <c r="D46" i="160"/>
  <c r="T45" i="160"/>
  <c r="S45" i="160"/>
  <c r="N45" i="160"/>
  <c r="J45" i="160"/>
  <c r="I45" i="160"/>
  <c r="D45" i="160"/>
  <c r="T44" i="160"/>
  <c r="S44" i="160"/>
  <c r="N44" i="160"/>
  <c r="J44" i="160"/>
  <c r="I44" i="160"/>
  <c r="D44" i="160"/>
  <c r="T43" i="160"/>
  <c r="S43" i="160"/>
  <c r="N43" i="160"/>
  <c r="J43" i="160"/>
  <c r="I43" i="160"/>
  <c r="D43" i="160"/>
  <c r="T42" i="160"/>
  <c r="S42" i="160"/>
  <c r="N42" i="160"/>
  <c r="J42" i="160"/>
  <c r="I42" i="160"/>
  <c r="D42" i="160"/>
  <c r="T41" i="160"/>
  <c r="S41" i="160"/>
  <c r="N41" i="160"/>
  <c r="J41" i="160"/>
  <c r="I41" i="160"/>
  <c r="D41" i="160"/>
  <c r="T40" i="160"/>
  <c r="S40" i="160"/>
  <c r="N40" i="160"/>
  <c r="J40" i="160"/>
  <c r="I40" i="160"/>
  <c r="D40" i="160"/>
  <c r="N35" i="160"/>
  <c r="D35" i="160"/>
  <c r="Q29" i="160"/>
  <c r="G29" i="160"/>
  <c r="T27" i="160"/>
  <c r="S27" i="160"/>
  <c r="N27" i="160"/>
  <c r="J27" i="160"/>
  <c r="I27" i="160"/>
  <c r="D27" i="160"/>
  <c r="T26" i="160"/>
  <c r="S26" i="160"/>
  <c r="N26" i="160"/>
  <c r="J26" i="160"/>
  <c r="I26" i="160"/>
  <c r="D26" i="160"/>
  <c r="T25" i="160"/>
  <c r="S25" i="160"/>
  <c r="N25" i="160"/>
  <c r="J25" i="160"/>
  <c r="I25" i="160"/>
  <c r="D25" i="160"/>
  <c r="T24" i="160"/>
  <c r="S24" i="160"/>
  <c r="N24" i="160"/>
  <c r="J24" i="160"/>
  <c r="I24" i="160"/>
  <c r="D24" i="160"/>
  <c r="T23" i="160"/>
  <c r="S23" i="160"/>
  <c r="N23" i="160"/>
  <c r="J23" i="160"/>
  <c r="I23" i="160"/>
  <c r="D23" i="160"/>
  <c r="T22" i="160"/>
  <c r="S22" i="160"/>
  <c r="N22" i="160"/>
  <c r="J22" i="160"/>
  <c r="I22" i="160"/>
  <c r="D22" i="160"/>
  <c r="T21" i="160"/>
  <c r="S21" i="160"/>
  <c r="N21" i="160"/>
  <c r="J21" i="160"/>
  <c r="I21" i="160"/>
  <c r="D21" i="160"/>
  <c r="T20" i="160"/>
  <c r="S20" i="160"/>
  <c r="N20" i="160"/>
  <c r="J20" i="160"/>
  <c r="I20" i="160"/>
  <c r="D20" i="160"/>
  <c r="T19" i="160"/>
  <c r="S19" i="160"/>
  <c r="N19" i="160"/>
  <c r="J19" i="160"/>
  <c r="I19" i="160"/>
  <c r="D19" i="160"/>
  <c r="T18" i="160"/>
  <c r="S18" i="160"/>
  <c r="N18" i="160"/>
  <c r="J18" i="160"/>
  <c r="I18" i="160"/>
  <c r="D18" i="160"/>
  <c r="T17" i="160"/>
  <c r="S17" i="160"/>
  <c r="N17" i="160"/>
  <c r="J17" i="160"/>
  <c r="I17" i="160"/>
  <c r="D17" i="160"/>
  <c r="T16" i="160"/>
  <c r="S16" i="160"/>
  <c r="N16" i="160"/>
  <c r="J16" i="160"/>
  <c r="I16" i="160"/>
  <c r="D16" i="160"/>
  <c r="T15" i="160"/>
  <c r="S15" i="160"/>
  <c r="N15" i="160"/>
  <c r="J15" i="160"/>
  <c r="I15" i="160"/>
  <c r="D15" i="160"/>
  <c r="T14" i="160"/>
  <c r="S14" i="160"/>
  <c r="N14" i="160"/>
  <c r="J14" i="160"/>
  <c r="I14" i="160"/>
  <c r="D14" i="160"/>
  <c r="T13" i="160"/>
  <c r="S13" i="160"/>
  <c r="N13" i="160"/>
  <c r="J13" i="160"/>
  <c r="I13" i="160"/>
  <c r="D13" i="160"/>
  <c r="N8" i="160"/>
  <c r="D8" i="160"/>
  <c r="T4" i="160"/>
  <c r="B4" i="160"/>
  <c r="Q56" i="159"/>
  <c r="G56" i="159"/>
  <c r="T54" i="159"/>
  <c r="S54" i="159"/>
  <c r="N54" i="159"/>
  <c r="J54" i="159"/>
  <c r="I54" i="159"/>
  <c r="D54" i="159"/>
  <c r="T53" i="159"/>
  <c r="S53" i="159"/>
  <c r="N53" i="159"/>
  <c r="J53" i="159"/>
  <c r="I53" i="159"/>
  <c r="D53" i="159"/>
  <c r="T52" i="159"/>
  <c r="S52" i="159"/>
  <c r="N52" i="159"/>
  <c r="J52" i="159"/>
  <c r="I52" i="159"/>
  <c r="D52" i="159"/>
  <c r="T51" i="159"/>
  <c r="S51" i="159"/>
  <c r="N51" i="159"/>
  <c r="J51" i="159"/>
  <c r="I51" i="159"/>
  <c r="D51" i="159"/>
  <c r="T50" i="159"/>
  <c r="S50" i="159"/>
  <c r="N50" i="159"/>
  <c r="J50" i="159"/>
  <c r="I50" i="159"/>
  <c r="D50" i="159"/>
  <c r="T49" i="159"/>
  <c r="S49" i="159"/>
  <c r="N49" i="159"/>
  <c r="J49" i="159"/>
  <c r="I49" i="159"/>
  <c r="D49" i="159"/>
  <c r="T48" i="159"/>
  <c r="S48" i="159"/>
  <c r="N48" i="159"/>
  <c r="J48" i="159"/>
  <c r="I48" i="159"/>
  <c r="D48" i="159"/>
  <c r="T47" i="159"/>
  <c r="S47" i="159"/>
  <c r="N47" i="159"/>
  <c r="J47" i="159"/>
  <c r="I47" i="159"/>
  <c r="D47" i="159"/>
  <c r="T46" i="159"/>
  <c r="S46" i="159"/>
  <c r="N46" i="159"/>
  <c r="J46" i="159"/>
  <c r="I46" i="159"/>
  <c r="D46" i="159"/>
  <c r="T45" i="159"/>
  <c r="S45" i="159"/>
  <c r="N45" i="159"/>
  <c r="J45" i="159"/>
  <c r="I45" i="159"/>
  <c r="D45" i="159"/>
  <c r="T44" i="159"/>
  <c r="S44" i="159"/>
  <c r="N44" i="159"/>
  <c r="J44" i="159"/>
  <c r="I44" i="159"/>
  <c r="D44" i="159"/>
  <c r="T43" i="159"/>
  <c r="S43" i="159"/>
  <c r="N43" i="159"/>
  <c r="J43" i="159"/>
  <c r="I43" i="159"/>
  <c r="D43" i="159"/>
  <c r="T42" i="159"/>
  <c r="S42" i="159"/>
  <c r="N42" i="159"/>
  <c r="J42" i="159"/>
  <c r="I42" i="159"/>
  <c r="D42" i="159"/>
  <c r="T41" i="159"/>
  <c r="S41" i="159"/>
  <c r="N41" i="159"/>
  <c r="J41" i="159"/>
  <c r="I41" i="159"/>
  <c r="D41" i="159"/>
  <c r="T40" i="159"/>
  <c r="S40" i="159"/>
  <c r="N40" i="159"/>
  <c r="J40" i="159"/>
  <c r="I40" i="159"/>
  <c r="D40" i="159"/>
  <c r="N35" i="159"/>
  <c r="D35" i="159"/>
  <c r="Q29" i="159"/>
  <c r="G29" i="159"/>
  <c r="T27" i="159"/>
  <c r="S27" i="159"/>
  <c r="N27" i="159"/>
  <c r="J27" i="159"/>
  <c r="I27" i="159"/>
  <c r="D27" i="159"/>
  <c r="T26" i="159"/>
  <c r="S26" i="159"/>
  <c r="N26" i="159"/>
  <c r="J26" i="159"/>
  <c r="I26" i="159"/>
  <c r="D26" i="159"/>
  <c r="T25" i="159"/>
  <c r="S25" i="159"/>
  <c r="N25" i="159"/>
  <c r="J25" i="159"/>
  <c r="I25" i="159"/>
  <c r="D25" i="159"/>
  <c r="T24" i="159"/>
  <c r="S24" i="159"/>
  <c r="N24" i="159"/>
  <c r="J24" i="159"/>
  <c r="I24" i="159"/>
  <c r="D24" i="159"/>
  <c r="T23" i="159"/>
  <c r="S23" i="159"/>
  <c r="N23" i="159"/>
  <c r="J23" i="159"/>
  <c r="I23" i="159"/>
  <c r="D23" i="159"/>
  <c r="T22" i="159"/>
  <c r="S22" i="159"/>
  <c r="N22" i="159"/>
  <c r="J22" i="159"/>
  <c r="I22" i="159"/>
  <c r="D22" i="159"/>
  <c r="T21" i="159"/>
  <c r="S21" i="159"/>
  <c r="N21" i="159"/>
  <c r="J21" i="159"/>
  <c r="I21" i="159"/>
  <c r="D21" i="159"/>
  <c r="T20" i="159"/>
  <c r="S20" i="159"/>
  <c r="N20" i="159"/>
  <c r="J20" i="159"/>
  <c r="I20" i="159"/>
  <c r="D20" i="159"/>
  <c r="T19" i="159"/>
  <c r="S19" i="159"/>
  <c r="N19" i="159"/>
  <c r="J19" i="159"/>
  <c r="I19" i="159"/>
  <c r="D19" i="159"/>
  <c r="T18" i="159"/>
  <c r="S18" i="159"/>
  <c r="N18" i="159"/>
  <c r="J18" i="159"/>
  <c r="I18" i="159"/>
  <c r="D18" i="159"/>
  <c r="T17" i="159"/>
  <c r="S17" i="159"/>
  <c r="N17" i="159"/>
  <c r="J17" i="159"/>
  <c r="I17" i="159"/>
  <c r="D17" i="159"/>
  <c r="T16" i="159"/>
  <c r="S16" i="159"/>
  <c r="N16" i="159"/>
  <c r="J16" i="159"/>
  <c r="I16" i="159"/>
  <c r="D16" i="159"/>
  <c r="T15" i="159"/>
  <c r="S15" i="159"/>
  <c r="N15" i="159"/>
  <c r="J15" i="159"/>
  <c r="I15" i="159"/>
  <c r="D15" i="159"/>
  <c r="T14" i="159"/>
  <c r="S14" i="159"/>
  <c r="N14" i="159"/>
  <c r="J14" i="159"/>
  <c r="I14" i="159"/>
  <c r="D14" i="159"/>
  <c r="T13" i="159"/>
  <c r="S13" i="159"/>
  <c r="N13" i="159"/>
  <c r="J13" i="159"/>
  <c r="I13" i="159"/>
  <c r="D13" i="159"/>
  <c r="N8" i="159"/>
  <c r="D8" i="159"/>
  <c r="T4" i="159"/>
  <c r="B4" i="159"/>
  <c r="Q56" i="158"/>
  <c r="G56" i="158"/>
  <c r="T54" i="158"/>
  <c r="S54" i="158"/>
  <c r="N54" i="158"/>
  <c r="J54" i="158"/>
  <c r="I54" i="158"/>
  <c r="D54" i="158"/>
  <c r="T53" i="158"/>
  <c r="S53" i="158"/>
  <c r="N53" i="158"/>
  <c r="J53" i="158"/>
  <c r="I53" i="158"/>
  <c r="D53" i="158"/>
  <c r="T52" i="158"/>
  <c r="S52" i="158"/>
  <c r="N52" i="158"/>
  <c r="J52" i="158"/>
  <c r="I52" i="158"/>
  <c r="D52" i="158"/>
  <c r="T51" i="158"/>
  <c r="S51" i="158"/>
  <c r="N51" i="158"/>
  <c r="J51" i="158"/>
  <c r="I51" i="158"/>
  <c r="D51" i="158"/>
  <c r="T50" i="158"/>
  <c r="S50" i="158"/>
  <c r="N50" i="158"/>
  <c r="J50" i="158"/>
  <c r="I50" i="158"/>
  <c r="D50" i="158"/>
  <c r="T49" i="158"/>
  <c r="S49" i="158"/>
  <c r="N49" i="158"/>
  <c r="J49" i="158"/>
  <c r="I49" i="158"/>
  <c r="D49" i="158"/>
  <c r="T48" i="158"/>
  <c r="S48" i="158"/>
  <c r="N48" i="158"/>
  <c r="J48" i="158"/>
  <c r="I48" i="158"/>
  <c r="D48" i="158"/>
  <c r="T47" i="158"/>
  <c r="S47" i="158"/>
  <c r="N47" i="158"/>
  <c r="J47" i="158"/>
  <c r="I47" i="158"/>
  <c r="D47" i="158"/>
  <c r="T46" i="158"/>
  <c r="S46" i="158"/>
  <c r="N46" i="158"/>
  <c r="J46" i="158"/>
  <c r="I46" i="158"/>
  <c r="D46" i="158"/>
  <c r="T45" i="158"/>
  <c r="S45" i="158"/>
  <c r="N45" i="158"/>
  <c r="J45" i="158"/>
  <c r="I45" i="158"/>
  <c r="D45" i="158"/>
  <c r="T44" i="158"/>
  <c r="S44" i="158"/>
  <c r="N44" i="158"/>
  <c r="J44" i="158"/>
  <c r="I44" i="158"/>
  <c r="D44" i="158"/>
  <c r="T43" i="158"/>
  <c r="S43" i="158"/>
  <c r="N43" i="158"/>
  <c r="J43" i="158"/>
  <c r="I43" i="158"/>
  <c r="D43" i="158"/>
  <c r="T42" i="158"/>
  <c r="S42" i="158"/>
  <c r="N42" i="158"/>
  <c r="J42" i="158"/>
  <c r="I42" i="158"/>
  <c r="D42" i="158"/>
  <c r="T41" i="158"/>
  <c r="S41" i="158"/>
  <c r="N41" i="158"/>
  <c r="Q55" i="158" s="1"/>
  <c r="Q58" i="158" s="1"/>
  <c r="J41" i="158"/>
  <c r="I41" i="158"/>
  <c r="D41" i="158"/>
  <c r="T40" i="158"/>
  <c r="S40" i="158"/>
  <c r="N40" i="158"/>
  <c r="J40" i="158"/>
  <c r="I40" i="158"/>
  <c r="D40" i="158"/>
  <c r="N35" i="158"/>
  <c r="D35" i="158"/>
  <c r="Q29" i="158"/>
  <c r="G29" i="158"/>
  <c r="T27" i="158"/>
  <c r="S27" i="158"/>
  <c r="N27" i="158"/>
  <c r="J27" i="158"/>
  <c r="I27" i="158"/>
  <c r="D27" i="158"/>
  <c r="T26" i="158"/>
  <c r="S26" i="158"/>
  <c r="N26" i="158"/>
  <c r="J26" i="158"/>
  <c r="I26" i="158"/>
  <c r="D26" i="158"/>
  <c r="T25" i="158"/>
  <c r="S25" i="158"/>
  <c r="N25" i="158"/>
  <c r="J25" i="158"/>
  <c r="I25" i="158"/>
  <c r="D25" i="158"/>
  <c r="T24" i="158"/>
  <c r="S24" i="158"/>
  <c r="N24" i="158"/>
  <c r="J24" i="158"/>
  <c r="I24" i="158"/>
  <c r="D24" i="158"/>
  <c r="T23" i="158"/>
  <c r="S23" i="158"/>
  <c r="N23" i="158"/>
  <c r="J23" i="158"/>
  <c r="I23" i="158"/>
  <c r="D23" i="158"/>
  <c r="T22" i="158"/>
  <c r="S22" i="158"/>
  <c r="N22" i="158"/>
  <c r="J22" i="158"/>
  <c r="I22" i="158"/>
  <c r="D22" i="158"/>
  <c r="T21" i="158"/>
  <c r="S21" i="158"/>
  <c r="N21" i="158"/>
  <c r="J21" i="158"/>
  <c r="I21" i="158"/>
  <c r="D21" i="158"/>
  <c r="T20" i="158"/>
  <c r="S20" i="158"/>
  <c r="N20" i="158"/>
  <c r="J20" i="158"/>
  <c r="I20" i="158"/>
  <c r="D20" i="158"/>
  <c r="T19" i="158"/>
  <c r="S19" i="158"/>
  <c r="N19" i="158"/>
  <c r="J19" i="158"/>
  <c r="I19" i="158"/>
  <c r="D19" i="158"/>
  <c r="T18" i="158"/>
  <c r="S18" i="158"/>
  <c r="N18" i="158"/>
  <c r="J18" i="158"/>
  <c r="I18" i="158"/>
  <c r="D18" i="158"/>
  <c r="T17" i="158"/>
  <c r="S17" i="158"/>
  <c r="N17" i="158"/>
  <c r="J17" i="158"/>
  <c r="I17" i="158"/>
  <c r="D17" i="158"/>
  <c r="T16" i="158"/>
  <c r="S16" i="158"/>
  <c r="N16" i="158"/>
  <c r="J16" i="158"/>
  <c r="I16" i="158"/>
  <c r="D16" i="158"/>
  <c r="T15" i="158"/>
  <c r="S15" i="158"/>
  <c r="N15" i="158"/>
  <c r="J15" i="158"/>
  <c r="I15" i="158"/>
  <c r="D15" i="158"/>
  <c r="T14" i="158"/>
  <c r="S14" i="158"/>
  <c r="N14" i="158"/>
  <c r="J14" i="158"/>
  <c r="I14" i="158"/>
  <c r="D14" i="158"/>
  <c r="T13" i="158"/>
  <c r="S13" i="158"/>
  <c r="N13" i="158"/>
  <c r="J13" i="158"/>
  <c r="I13" i="158"/>
  <c r="D13" i="158"/>
  <c r="N8" i="158"/>
  <c r="D8" i="158"/>
  <c r="T4" i="158"/>
  <c r="B4" i="158"/>
  <c r="Q56" i="157"/>
  <c r="G56" i="157"/>
  <c r="T54" i="157"/>
  <c r="S54" i="157"/>
  <c r="N54" i="157"/>
  <c r="J54" i="157"/>
  <c r="I54" i="157"/>
  <c r="D54" i="157"/>
  <c r="T53" i="157"/>
  <c r="S53" i="157"/>
  <c r="N53" i="157"/>
  <c r="J53" i="157"/>
  <c r="I53" i="157"/>
  <c r="D53" i="157"/>
  <c r="T52" i="157"/>
  <c r="S52" i="157"/>
  <c r="N52" i="157"/>
  <c r="J52" i="157"/>
  <c r="I52" i="157"/>
  <c r="D52" i="157"/>
  <c r="T51" i="157"/>
  <c r="S51" i="157"/>
  <c r="N51" i="157"/>
  <c r="J51" i="157"/>
  <c r="I51" i="157"/>
  <c r="D51" i="157"/>
  <c r="T50" i="157"/>
  <c r="S50" i="157"/>
  <c r="N50" i="157"/>
  <c r="J50" i="157"/>
  <c r="I50" i="157"/>
  <c r="D50" i="157"/>
  <c r="T49" i="157"/>
  <c r="S49" i="157"/>
  <c r="N49" i="157"/>
  <c r="J49" i="157"/>
  <c r="I49" i="157"/>
  <c r="D49" i="157"/>
  <c r="T48" i="157"/>
  <c r="S48" i="157"/>
  <c r="N48" i="157"/>
  <c r="J48" i="157"/>
  <c r="I48" i="157"/>
  <c r="D48" i="157"/>
  <c r="T47" i="157"/>
  <c r="S47" i="157"/>
  <c r="N47" i="157"/>
  <c r="J47" i="157"/>
  <c r="I47" i="157"/>
  <c r="D47" i="157"/>
  <c r="T46" i="157"/>
  <c r="S46" i="157"/>
  <c r="N46" i="157"/>
  <c r="J46" i="157"/>
  <c r="I46" i="157"/>
  <c r="D46" i="157"/>
  <c r="T45" i="157"/>
  <c r="S45" i="157"/>
  <c r="N45" i="157"/>
  <c r="J45" i="157"/>
  <c r="I45" i="157"/>
  <c r="D45" i="157"/>
  <c r="T44" i="157"/>
  <c r="S44" i="157"/>
  <c r="N44" i="157"/>
  <c r="J44" i="157"/>
  <c r="I44" i="157"/>
  <c r="D44" i="157"/>
  <c r="T43" i="157"/>
  <c r="S43" i="157"/>
  <c r="N43" i="157"/>
  <c r="J43" i="157"/>
  <c r="I43" i="157"/>
  <c r="D43" i="157"/>
  <c r="T42" i="157"/>
  <c r="S42" i="157"/>
  <c r="N42" i="157"/>
  <c r="J42" i="157"/>
  <c r="I42" i="157"/>
  <c r="D42" i="157"/>
  <c r="T41" i="157"/>
  <c r="S41" i="157"/>
  <c r="N41" i="157"/>
  <c r="J41" i="157"/>
  <c r="I41" i="157"/>
  <c r="D41" i="157"/>
  <c r="T40" i="157"/>
  <c r="S40" i="157"/>
  <c r="N40" i="157"/>
  <c r="J40" i="157"/>
  <c r="I40" i="157"/>
  <c r="D40" i="157"/>
  <c r="N35" i="157"/>
  <c r="D35" i="157"/>
  <c r="Q29" i="157"/>
  <c r="G29" i="157"/>
  <c r="T27" i="157"/>
  <c r="S27" i="157"/>
  <c r="N27" i="157"/>
  <c r="J27" i="157"/>
  <c r="I27" i="157"/>
  <c r="D27" i="157"/>
  <c r="T26" i="157"/>
  <c r="S26" i="157"/>
  <c r="N26" i="157"/>
  <c r="J26" i="157"/>
  <c r="I26" i="157"/>
  <c r="D26" i="157"/>
  <c r="T25" i="157"/>
  <c r="S25" i="157"/>
  <c r="N25" i="157"/>
  <c r="J25" i="157"/>
  <c r="I25" i="157"/>
  <c r="D25" i="157"/>
  <c r="T24" i="157"/>
  <c r="S24" i="157"/>
  <c r="N24" i="157"/>
  <c r="J24" i="157"/>
  <c r="I24" i="157"/>
  <c r="D24" i="157"/>
  <c r="T23" i="157"/>
  <c r="S23" i="157"/>
  <c r="N23" i="157"/>
  <c r="J23" i="157"/>
  <c r="I23" i="157"/>
  <c r="D23" i="157"/>
  <c r="T22" i="157"/>
  <c r="S22" i="157"/>
  <c r="N22" i="157"/>
  <c r="J22" i="157"/>
  <c r="I22" i="157"/>
  <c r="D22" i="157"/>
  <c r="T21" i="157"/>
  <c r="S21" i="157"/>
  <c r="N21" i="157"/>
  <c r="J21" i="157"/>
  <c r="I21" i="157"/>
  <c r="D21" i="157"/>
  <c r="T20" i="157"/>
  <c r="S20" i="157"/>
  <c r="N20" i="157"/>
  <c r="J20" i="157"/>
  <c r="I20" i="157"/>
  <c r="D20" i="157"/>
  <c r="T19" i="157"/>
  <c r="S19" i="157"/>
  <c r="N19" i="157"/>
  <c r="J19" i="157"/>
  <c r="I19" i="157"/>
  <c r="D19" i="157"/>
  <c r="T18" i="157"/>
  <c r="S18" i="157"/>
  <c r="N18" i="157"/>
  <c r="J18" i="157"/>
  <c r="I18" i="157"/>
  <c r="D18" i="157"/>
  <c r="T17" i="157"/>
  <c r="S17" i="157"/>
  <c r="N17" i="157"/>
  <c r="J17" i="157"/>
  <c r="I17" i="157"/>
  <c r="D17" i="157"/>
  <c r="T16" i="157"/>
  <c r="S16" i="157"/>
  <c r="N16" i="157"/>
  <c r="J16" i="157"/>
  <c r="I16" i="157"/>
  <c r="D16" i="157"/>
  <c r="T15" i="157"/>
  <c r="S15" i="157"/>
  <c r="N15" i="157"/>
  <c r="J15" i="157"/>
  <c r="I15" i="157"/>
  <c r="D15" i="157"/>
  <c r="T14" i="157"/>
  <c r="S14" i="157"/>
  <c r="N14" i="157"/>
  <c r="J14" i="157"/>
  <c r="I14" i="157"/>
  <c r="D14" i="157"/>
  <c r="T13" i="157"/>
  <c r="S13" i="157"/>
  <c r="N13" i="157"/>
  <c r="J13" i="157"/>
  <c r="I13" i="157"/>
  <c r="D13" i="157"/>
  <c r="N8" i="157"/>
  <c r="D8" i="157"/>
  <c r="T4" i="157"/>
  <c r="B4" i="157"/>
  <c r="Q56" i="156"/>
  <c r="G56" i="156"/>
  <c r="T54" i="156"/>
  <c r="S54" i="156"/>
  <c r="N54" i="156"/>
  <c r="J54" i="156"/>
  <c r="I54" i="156"/>
  <c r="D54" i="156"/>
  <c r="T53" i="156"/>
  <c r="S53" i="156"/>
  <c r="N53" i="156"/>
  <c r="J53" i="156"/>
  <c r="I53" i="156"/>
  <c r="D53" i="156"/>
  <c r="T52" i="156"/>
  <c r="S52" i="156"/>
  <c r="N52" i="156"/>
  <c r="J52" i="156"/>
  <c r="I52" i="156"/>
  <c r="D52" i="156"/>
  <c r="T51" i="156"/>
  <c r="S51" i="156"/>
  <c r="N51" i="156"/>
  <c r="J51" i="156"/>
  <c r="I51" i="156"/>
  <c r="D51" i="156"/>
  <c r="T50" i="156"/>
  <c r="S50" i="156"/>
  <c r="N50" i="156"/>
  <c r="J50" i="156"/>
  <c r="I50" i="156"/>
  <c r="D50" i="156"/>
  <c r="T49" i="156"/>
  <c r="S49" i="156"/>
  <c r="N49" i="156"/>
  <c r="J49" i="156"/>
  <c r="I49" i="156"/>
  <c r="D49" i="156"/>
  <c r="T48" i="156"/>
  <c r="S48" i="156"/>
  <c r="N48" i="156"/>
  <c r="J48" i="156"/>
  <c r="I48" i="156"/>
  <c r="D48" i="156"/>
  <c r="T47" i="156"/>
  <c r="S47" i="156"/>
  <c r="N47" i="156"/>
  <c r="J47" i="156"/>
  <c r="I47" i="156"/>
  <c r="D47" i="156"/>
  <c r="T46" i="156"/>
  <c r="S46" i="156"/>
  <c r="N46" i="156"/>
  <c r="J46" i="156"/>
  <c r="I46" i="156"/>
  <c r="D46" i="156"/>
  <c r="T45" i="156"/>
  <c r="S45" i="156"/>
  <c r="N45" i="156"/>
  <c r="J45" i="156"/>
  <c r="I45" i="156"/>
  <c r="D45" i="156"/>
  <c r="T44" i="156"/>
  <c r="S44" i="156"/>
  <c r="N44" i="156"/>
  <c r="J44" i="156"/>
  <c r="I44" i="156"/>
  <c r="D44" i="156"/>
  <c r="T43" i="156"/>
  <c r="S43" i="156"/>
  <c r="N43" i="156"/>
  <c r="J43" i="156"/>
  <c r="I43" i="156"/>
  <c r="D43" i="156"/>
  <c r="T42" i="156"/>
  <c r="S42" i="156"/>
  <c r="N42" i="156"/>
  <c r="J42" i="156"/>
  <c r="I42" i="156"/>
  <c r="D42" i="156"/>
  <c r="T41" i="156"/>
  <c r="S41" i="156"/>
  <c r="N41" i="156"/>
  <c r="J41" i="156"/>
  <c r="I41" i="156"/>
  <c r="D41" i="156"/>
  <c r="T40" i="156"/>
  <c r="S40" i="156"/>
  <c r="N40" i="156"/>
  <c r="J40" i="156"/>
  <c r="I40" i="156"/>
  <c r="D40" i="156"/>
  <c r="N35" i="156"/>
  <c r="D35" i="156"/>
  <c r="Q29" i="156"/>
  <c r="G29" i="156"/>
  <c r="T27" i="156"/>
  <c r="S27" i="156"/>
  <c r="N27" i="156"/>
  <c r="J27" i="156"/>
  <c r="I27" i="156"/>
  <c r="D27" i="156"/>
  <c r="T26" i="156"/>
  <c r="S26" i="156"/>
  <c r="N26" i="156"/>
  <c r="J26" i="156"/>
  <c r="I26" i="156"/>
  <c r="D26" i="156"/>
  <c r="T25" i="156"/>
  <c r="S25" i="156"/>
  <c r="N25" i="156"/>
  <c r="J25" i="156"/>
  <c r="I25" i="156"/>
  <c r="D25" i="156"/>
  <c r="T24" i="156"/>
  <c r="S24" i="156"/>
  <c r="N24" i="156"/>
  <c r="J24" i="156"/>
  <c r="I24" i="156"/>
  <c r="D24" i="156"/>
  <c r="T23" i="156"/>
  <c r="S23" i="156"/>
  <c r="N23" i="156"/>
  <c r="J23" i="156"/>
  <c r="I23" i="156"/>
  <c r="D23" i="156"/>
  <c r="T22" i="156"/>
  <c r="S22" i="156"/>
  <c r="N22" i="156"/>
  <c r="J22" i="156"/>
  <c r="I22" i="156"/>
  <c r="D22" i="156"/>
  <c r="T21" i="156"/>
  <c r="S21" i="156"/>
  <c r="N21" i="156"/>
  <c r="J21" i="156"/>
  <c r="I21" i="156"/>
  <c r="D21" i="156"/>
  <c r="T20" i="156"/>
  <c r="S20" i="156"/>
  <c r="N20" i="156"/>
  <c r="J20" i="156"/>
  <c r="I20" i="156"/>
  <c r="D20" i="156"/>
  <c r="T19" i="156"/>
  <c r="S19" i="156"/>
  <c r="N19" i="156"/>
  <c r="J19" i="156"/>
  <c r="I19" i="156"/>
  <c r="D19" i="156"/>
  <c r="T18" i="156"/>
  <c r="S18" i="156"/>
  <c r="N18" i="156"/>
  <c r="J18" i="156"/>
  <c r="I18" i="156"/>
  <c r="D18" i="156"/>
  <c r="T17" i="156"/>
  <c r="S17" i="156"/>
  <c r="N17" i="156"/>
  <c r="J17" i="156"/>
  <c r="I17" i="156"/>
  <c r="D17" i="156"/>
  <c r="T16" i="156"/>
  <c r="S16" i="156"/>
  <c r="N16" i="156"/>
  <c r="J16" i="156"/>
  <c r="I16" i="156"/>
  <c r="D16" i="156"/>
  <c r="T15" i="156"/>
  <c r="S15" i="156"/>
  <c r="N15" i="156"/>
  <c r="J15" i="156"/>
  <c r="I15" i="156"/>
  <c r="D15" i="156"/>
  <c r="T14" i="156"/>
  <c r="S14" i="156"/>
  <c r="N14" i="156"/>
  <c r="J14" i="156"/>
  <c r="I14" i="156"/>
  <c r="D14" i="156"/>
  <c r="T13" i="156"/>
  <c r="S13" i="156"/>
  <c r="N13" i="156"/>
  <c r="J13" i="156"/>
  <c r="I13" i="156"/>
  <c r="D13" i="156"/>
  <c r="N8" i="156"/>
  <c r="D8" i="156"/>
  <c r="T4" i="156"/>
  <c r="B4" i="156"/>
  <c r="Q56" i="155"/>
  <c r="G56" i="155"/>
  <c r="T54" i="155"/>
  <c r="S54" i="155"/>
  <c r="N54" i="155"/>
  <c r="J54" i="155"/>
  <c r="I54" i="155"/>
  <c r="D54" i="155"/>
  <c r="T53" i="155"/>
  <c r="S53" i="155"/>
  <c r="N53" i="155"/>
  <c r="J53" i="155"/>
  <c r="I53" i="155"/>
  <c r="D53" i="155"/>
  <c r="T52" i="155"/>
  <c r="S52" i="155"/>
  <c r="N52" i="155"/>
  <c r="J52" i="155"/>
  <c r="I52" i="155"/>
  <c r="D52" i="155"/>
  <c r="T51" i="155"/>
  <c r="S51" i="155"/>
  <c r="N51" i="155"/>
  <c r="J51" i="155"/>
  <c r="I51" i="155"/>
  <c r="D51" i="155"/>
  <c r="T50" i="155"/>
  <c r="S50" i="155"/>
  <c r="N50" i="155"/>
  <c r="J50" i="155"/>
  <c r="I50" i="155"/>
  <c r="D50" i="155"/>
  <c r="T49" i="155"/>
  <c r="S49" i="155"/>
  <c r="N49" i="155"/>
  <c r="J49" i="155"/>
  <c r="I49" i="155"/>
  <c r="D49" i="155"/>
  <c r="T48" i="155"/>
  <c r="S48" i="155"/>
  <c r="N48" i="155"/>
  <c r="J48" i="155"/>
  <c r="I48" i="155"/>
  <c r="D48" i="155"/>
  <c r="T47" i="155"/>
  <c r="S47" i="155"/>
  <c r="N47" i="155"/>
  <c r="J47" i="155"/>
  <c r="I47" i="155"/>
  <c r="D47" i="155"/>
  <c r="T46" i="155"/>
  <c r="S46" i="155"/>
  <c r="N46" i="155"/>
  <c r="J46" i="155"/>
  <c r="I46" i="155"/>
  <c r="D46" i="155"/>
  <c r="T45" i="155"/>
  <c r="S45" i="155"/>
  <c r="N45" i="155"/>
  <c r="J45" i="155"/>
  <c r="I45" i="155"/>
  <c r="D45" i="155"/>
  <c r="T44" i="155"/>
  <c r="S44" i="155"/>
  <c r="N44" i="155"/>
  <c r="J44" i="155"/>
  <c r="I44" i="155"/>
  <c r="D44" i="155"/>
  <c r="T43" i="155"/>
  <c r="S43" i="155"/>
  <c r="N43" i="155"/>
  <c r="J43" i="155"/>
  <c r="I43" i="155"/>
  <c r="D43" i="155"/>
  <c r="T42" i="155"/>
  <c r="S42" i="155"/>
  <c r="N42" i="155"/>
  <c r="J42" i="155"/>
  <c r="I42" i="155"/>
  <c r="D42" i="155"/>
  <c r="T41" i="155"/>
  <c r="S41" i="155"/>
  <c r="N41" i="155"/>
  <c r="J41" i="155"/>
  <c r="I41" i="155"/>
  <c r="D41" i="155"/>
  <c r="T40" i="155"/>
  <c r="S40" i="155"/>
  <c r="N40" i="155"/>
  <c r="Q55" i="155" s="1"/>
  <c r="J40" i="155"/>
  <c r="I40" i="155"/>
  <c r="D40" i="155"/>
  <c r="N35" i="155"/>
  <c r="D35" i="155"/>
  <c r="Q29" i="155"/>
  <c r="G29" i="155"/>
  <c r="T27" i="155"/>
  <c r="S27" i="155"/>
  <c r="N27" i="155"/>
  <c r="J27" i="155"/>
  <c r="I27" i="155"/>
  <c r="D27" i="155"/>
  <c r="T26" i="155"/>
  <c r="S26" i="155"/>
  <c r="N26" i="155"/>
  <c r="J26" i="155"/>
  <c r="I26" i="155"/>
  <c r="D26" i="155"/>
  <c r="T25" i="155"/>
  <c r="S25" i="155"/>
  <c r="N25" i="155"/>
  <c r="J25" i="155"/>
  <c r="I25" i="155"/>
  <c r="D25" i="155"/>
  <c r="T24" i="155"/>
  <c r="S24" i="155"/>
  <c r="N24" i="155"/>
  <c r="J24" i="155"/>
  <c r="I24" i="155"/>
  <c r="D24" i="155"/>
  <c r="T23" i="155"/>
  <c r="S23" i="155"/>
  <c r="N23" i="155"/>
  <c r="J23" i="155"/>
  <c r="I23" i="155"/>
  <c r="D23" i="155"/>
  <c r="T22" i="155"/>
  <c r="S22" i="155"/>
  <c r="N22" i="155"/>
  <c r="J22" i="155"/>
  <c r="I22" i="155"/>
  <c r="D22" i="155"/>
  <c r="T21" i="155"/>
  <c r="S21" i="155"/>
  <c r="N21" i="155"/>
  <c r="J21" i="155"/>
  <c r="I21" i="155"/>
  <c r="D21" i="155"/>
  <c r="T20" i="155"/>
  <c r="S20" i="155"/>
  <c r="N20" i="155"/>
  <c r="J20" i="155"/>
  <c r="I20" i="155"/>
  <c r="D20" i="155"/>
  <c r="T19" i="155"/>
  <c r="S19" i="155"/>
  <c r="N19" i="155"/>
  <c r="J19" i="155"/>
  <c r="I19" i="155"/>
  <c r="D19" i="155"/>
  <c r="T18" i="155"/>
  <c r="S18" i="155"/>
  <c r="N18" i="155"/>
  <c r="J18" i="155"/>
  <c r="I18" i="155"/>
  <c r="D18" i="155"/>
  <c r="T17" i="155"/>
  <c r="S17" i="155"/>
  <c r="N17" i="155"/>
  <c r="J17" i="155"/>
  <c r="I17" i="155"/>
  <c r="D17" i="155"/>
  <c r="T16" i="155"/>
  <c r="S16" i="155"/>
  <c r="N16" i="155"/>
  <c r="J16" i="155"/>
  <c r="I16" i="155"/>
  <c r="D16" i="155"/>
  <c r="T15" i="155"/>
  <c r="S15" i="155"/>
  <c r="N15" i="155"/>
  <c r="J15" i="155"/>
  <c r="I15" i="155"/>
  <c r="D15" i="155"/>
  <c r="T14" i="155"/>
  <c r="S14" i="155"/>
  <c r="N14" i="155"/>
  <c r="J14" i="155"/>
  <c r="I14" i="155"/>
  <c r="D14" i="155"/>
  <c r="T13" i="155"/>
  <c r="S13" i="155"/>
  <c r="N13" i="155"/>
  <c r="J13" i="155"/>
  <c r="I13" i="155"/>
  <c r="D13" i="155"/>
  <c r="N8" i="155"/>
  <c r="D8" i="155"/>
  <c r="T4" i="155"/>
  <c r="B4" i="155"/>
  <c r="Q56" i="154"/>
  <c r="G56" i="154"/>
  <c r="T54" i="154"/>
  <c r="S54" i="154"/>
  <c r="N54" i="154"/>
  <c r="J54" i="154"/>
  <c r="I54" i="154"/>
  <c r="D54" i="154"/>
  <c r="T53" i="154"/>
  <c r="S53" i="154"/>
  <c r="N53" i="154"/>
  <c r="J53" i="154"/>
  <c r="I53" i="154"/>
  <c r="D53" i="154"/>
  <c r="T52" i="154"/>
  <c r="S52" i="154"/>
  <c r="N52" i="154"/>
  <c r="J52" i="154"/>
  <c r="I52" i="154"/>
  <c r="D52" i="154"/>
  <c r="T51" i="154"/>
  <c r="S51" i="154"/>
  <c r="N51" i="154"/>
  <c r="J51" i="154"/>
  <c r="I51" i="154"/>
  <c r="D51" i="154"/>
  <c r="T50" i="154"/>
  <c r="S50" i="154"/>
  <c r="N50" i="154"/>
  <c r="J50" i="154"/>
  <c r="I50" i="154"/>
  <c r="D50" i="154"/>
  <c r="T49" i="154"/>
  <c r="S49" i="154"/>
  <c r="N49" i="154"/>
  <c r="J49" i="154"/>
  <c r="I49" i="154"/>
  <c r="D49" i="154"/>
  <c r="T48" i="154"/>
  <c r="S48" i="154"/>
  <c r="N48" i="154"/>
  <c r="J48" i="154"/>
  <c r="I48" i="154"/>
  <c r="D48" i="154"/>
  <c r="T47" i="154"/>
  <c r="S47" i="154"/>
  <c r="N47" i="154"/>
  <c r="J47" i="154"/>
  <c r="I47" i="154"/>
  <c r="D47" i="154"/>
  <c r="T46" i="154"/>
  <c r="S46" i="154"/>
  <c r="N46" i="154"/>
  <c r="J46" i="154"/>
  <c r="I46" i="154"/>
  <c r="D46" i="154"/>
  <c r="T45" i="154"/>
  <c r="S45" i="154"/>
  <c r="N45" i="154"/>
  <c r="J45" i="154"/>
  <c r="I45" i="154"/>
  <c r="D45" i="154"/>
  <c r="T44" i="154"/>
  <c r="S44" i="154"/>
  <c r="N44" i="154"/>
  <c r="J44" i="154"/>
  <c r="I44" i="154"/>
  <c r="D44" i="154"/>
  <c r="T43" i="154"/>
  <c r="S43" i="154"/>
  <c r="N43" i="154"/>
  <c r="J43" i="154"/>
  <c r="I43" i="154"/>
  <c r="D43" i="154"/>
  <c r="T42" i="154"/>
  <c r="S42" i="154"/>
  <c r="N42" i="154"/>
  <c r="J42" i="154"/>
  <c r="I42" i="154"/>
  <c r="D42" i="154"/>
  <c r="T41" i="154"/>
  <c r="S41" i="154"/>
  <c r="N41" i="154"/>
  <c r="J41" i="154"/>
  <c r="I41" i="154"/>
  <c r="D41" i="154"/>
  <c r="T40" i="154"/>
  <c r="S40" i="154"/>
  <c r="N40" i="154"/>
  <c r="J40" i="154"/>
  <c r="I40" i="154"/>
  <c r="D40" i="154"/>
  <c r="N35" i="154"/>
  <c r="D35" i="154"/>
  <c r="Q29" i="154"/>
  <c r="G29" i="154"/>
  <c r="T27" i="154"/>
  <c r="S27" i="154"/>
  <c r="N27" i="154"/>
  <c r="J27" i="154"/>
  <c r="I27" i="154"/>
  <c r="D27" i="154"/>
  <c r="T26" i="154"/>
  <c r="S26" i="154"/>
  <c r="N26" i="154"/>
  <c r="J26" i="154"/>
  <c r="I26" i="154"/>
  <c r="D26" i="154"/>
  <c r="T25" i="154"/>
  <c r="S25" i="154"/>
  <c r="N25" i="154"/>
  <c r="J25" i="154"/>
  <c r="I25" i="154"/>
  <c r="D25" i="154"/>
  <c r="T24" i="154"/>
  <c r="S24" i="154"/>
  <c r="N24" i="154"/>
  <c r="J24" i="154"/>
  <c r="I24" i="154"/>
  <c r="D24" i="154"/>
  <c r="T23" i="154"/>
  <c r="S23" i="154"/>
  <c r="N23" i="154"/>
  <c r="J23" i="154"/>
  <c r="I23" i="154"/>
  <c r="D23" i="154"/>
  <c r="T22" i="154"/>
  <c r="S22" i="154"/>
  <c r="N22" i="154"/>
  <c r="J22" i="154"/>
  <c r="I22" i="154"/>
  <c r="D22" i="154"/>
  <c r="T21" i="154"/>
  <c r="S21" i="154"/>
  <c r="N21" i="154"/>
  <c r="J21" i="154"/>
  <c r="I21" i="154"/>
  <c r="D21" i="154"/>
  <c r="T20" i="154"/>
  <c r="S20" i="154"/>
  <c r="N20" i="154"/>
  <c r="J20" i="154"/>
  <c r="I20" i="154"/>
  <c r="D20" i="154"/>
  <c r="T19" i="154"/>
  <c r="S19" i="154"/>
  <c r="N19" i="154"/>
  <c r="J19" i="154"/>
  <c r="I19" i="154"/>
  <c r="D19" i="154"/>
  <c r="T18" i="154"/>
  <c r="S18" i="154"/>
  <c r="N18" i="154"/>
  <c r="J18" i="154"/>
  <c r="I18" i="154"/>
  <c r="D18" i="154"/>
  <c r="T17" i="154"/>
  <c r="S17" i="154"/>
  <c r="N17" i="154"/>
  <c r="J17" i="154"/>
  <c r="I17" i="154"/>
  <c r="D17" i="154"/>
  <c r="T16" i="154"/>
  <c r="S16" i="154"/>
  <c r="N16" i="154"/>
  <c r="J16" i="154"/>
  <c r="I16" i="154"/>
  <c r="D16" i="154"/>
  <c r="T15" i="154"/>
  <c r="S15" i="154"/>
  <c r="N15" i="154"/>
  <c r="J15" i="154"/>
  <c r="I15" i="154"/>
  <c r="D15" i="154"/>
  <c r="T14" i="154"/>
  <c r="S14" i="154"/>
  <c r="N14" i="154"/>
  <c r="J14" i="154"/>
  <c r="I14" i="154"/>
  <c r="D14" i="154"/>
  <c r="T13" i="154"/>
  <c r="S13" i="154"/>
  <c r="N13" i="154"/>
  <c r="J13" i="154"/>
  <c r="I13" i="154"/>
  <c r="D13" i="154"/>
  <c r="N8" i="154"/>
  <c r="D8" i="154"/>
  <c r="T4" i="154"/>
  <c r="B4" i="154"/>
  <c r="Q56" i="153"/>
  <c r="G56" i="153"/>
  <c r="T54" i="153"/>
  <c r="S54" i="153"/>
  <c r="N54" i="153"/>
  <c r="J54" i="153"/>
  <c r="I54" i="153"/>
  <c r="D54" i="153"/>
  <c r="T53" i="153"/>
  <c r="S53" i="153"/>
  <c r="N53" i="153"/>
  <c r="J53" i="153"/>
  <c r="I53" i="153"/>
  <c r="D53" i="153"/>
  <c r="T52" i="153"/>
  <c r="S52" i="153"/>
  <c r="N52" i="153"/>
  <c r="J52" i="153"/>
  <c r="I52" i="153"/>
  <c r="D52" i="153"/>
  <c r="T51" i="153"/>
  <c r="S51" i="153"/>
  <c r="N51" i="153"/>
  <c r="J51" i="153"/>
  <c r="I51" i="153"/>
  <c r="D51" i="153"/>
  <c r="T50" i="153"/>
  <c r="S50" i="153"/>
  <c r="N50" i="153"/>
  <c r="J50" i="153"/>
  <c r="I50" i="153"/>
  <c r="D50" i="153"/>
  <c r="T49" i="153"/>
  <c r="S49" i="153"/>
  <c r="N49" i="153"/>
  <c r="J49" i="153"/>
  <c r="I49" i="153"/>
  <c r="D49" i="153"/>
  <c r="T48" i="153"/>
  <c r="S48" i="153"/>
  <c r="N48" i="153"/>
  <c r="J48" i="153"/>
  <c r="I48" i="153"/>
  <c r="D48" i="153"/>
  <c r="T47" i="153"/>
  <c r="S47" i="153"/>
  <c r="N47" i="153"/>
  <c r="J47" i="153"/>
  <c r="I47" i="153"/>
  <c r="D47" i="153"/>
  <c r="T46" i="153"/>
  <c r="S46" i="153"/>
  <c r="N46" i="153"/>
  <c r="J46" i="153"/>
  <c r="I46" i="153"/>
  <c r="D46" i="153"/>
  <c r="T45" i="153"/>
  <c r="S45" i="153"/>
  <c r="N45" i="153"/>
  <c r="J45" i="153"/>
  <c r="I45" i="153"/>
  <c r="D45" i="153"/>
  <c r="T44" i="153"/>
  <c r="S44" i="153"/>
  <c r="N44" i="153"/>
  <c r="J44" i="153"/>
  <c r="I44" i="153"/>
  <c r="D44" i="153"/>
  <c r="T43" i="153"/>
  <c r="S43" i="153"/>
  <c r="N43" i="153"/>
  <c r="J43" i="153"/>
  <c r="I43" i="153"/>
  <c r="D43" i="153"/>
  <c r="T42" i="153"/>
  <c r="S42" i="153"/>
  <c r="N42" i="153"/>
  <c r="J42" i="153"/>
  <c r="I42" i="153"/>
  <c r="D42" i="153"/>
  <c r="T41" i="153"/>
  <c r="S41" i="153"/>
  <c r="N41" i="153"/>
  <c r="J41" i="153"/>
  <c r="I41" i="153"/>
  <c r="D41" i="153"/>
  <c r="T40" i="153"/>
  <c r="S40" i="153"/>
  <c r="N40" i="153"/>
  <c r="J40" i="153"/>
  <c r="I40" i="153"/>
  <c r="D40" i="153"/>
  <c r="N35" i="153"/>
  <c r="D35" i="153"/>
  <c r="Q29" i="153"/>
  <c r="G29" i="153"/>
  <c r="T27" i="153"/>
  <c r="S27" i="153"/>
  <c r="N27" i="153"/>
  <c r="J27" i="153"/>
  <c r="I27" i="153"/>
  <c r="D27" i="153"/>
  <c r="T26" i="153"/>
  <c r="S26" i="153"/>
  <c r="N26" i="153"/>
  <c r="J26" i="153"/>
  <c r="I26" i="153"/>
  <c r="D26" i="153"/>
  <c r="T25" i="153"/>
  <c r="S25" i="153"/>
  <c r="N25" i="153"/>
  <c r="J25" i="153"/>
  <c r="I25" i="153"/>
  <c r="D25" i="153"/>
  <c r="T24" i="153"/>
  <c r="S24" i="153"/>
  <c r="N24" i="153"/>
  <c r="J24" i="153"/>
  <c r="I24" i="153"/>
  <c r="D24" i="153"/>
  <c r="T23" i="153"/>
  <c r="S23" i="153"/>
  <c r="N23" i="153"/>
  <c r="J23" i="153"/>
  <c r="I23" i="153"/>
  <c r="D23" i="153"/>
  <c r="T22" i="153"/>
  <c r="S22" i="153"/>
  <c r="N22" i="153"/>
  <c r="J22" i="153"/>
  <c r="I22" i="153"/>
  <c r="D22" i="153"/>
  <c r="T21" i="153"/>
  <c r="S21" i="153"/>
  <c r="N21" i="153"/>
  <c r="J21" i="153"/>
  <c r="I21" i="153"/>
  <c r="D21" i="153"/>
  <c r="T20" i="153"/>
  <c r="S20" i="153"/>
  <c r="N20" i="153"/>
  <c r="J20" i="153"/>
  <c r="I20" i="153"/>
  <c r="D20" i="153"/>
  <c r="T19" i="153"/>
  <c r="S19" i="153"/>
  <c r="N19" i="153"/>
  <c r="J19" i="153"/>
  <c r="I19" i="153"/>
  <c r="D19" i="153"/>
  <c r="T18" i="153"/>
  <c r="S18" i="153"/>
  <c r="N18" i="153"/>
  <c r="J18" i="153"/>
  <c r="I18" i="153"/>
  <c r="D18" i="153"/>
  <c r="T17" i="153"/>
  <c r="S17" i="153"/>
  <c r="N17" i="153"/>
  <c r="J17" i="153"/>
  <c r="I17" i="153"/>
  <c r="D17" i="153"/>
  <c r="T16" i="153"/>
  <c r="S16" i="153"/>
  <c r="N16" i="153"/>
  <c r="J16" i="153"/>
  <c r="I16" i="153"/>
  <c r="D16" i="153"/>
  <c r="T15" i="153"/>
  <c r="S15" i="153"/>
  <c r="N15" i="153"/>
  <c r="J15" i="153"/>
  <c r="I15" i="153"/>
  <c r="D15" i="153"/>
  <c r="T14" i="153"/>
  <c r="S14" i="153"/>
  <c r="N14" i="153"/>
  <c r="Q28" i="153" s="1"/>
  <c r="Q31" i="153" s="1"/>
  <c r="J14" i="153"/>
  <c r="I14" i="153"/>
  <c r="D14" i="153"/>
  <c r="T13" i="153"/>
  <c r="S13" i="153"/>
  <c r="N13" i="153"/>
  <c r="J13" i="153"/>
  <c r="I13" i="153"/>
  <c r="D13" i="153"/>
  <c r="N8" i="153"/>
  <c r="D8" i="153"/>
  <c r="T4" i="153"/>
  <c r="B4" i="153"/>
  <c r="Q56" i="152"/>
  <c r="G56" i="152"/>
  <c r="T54" i="152"/>
  <c r="S54" i="152"/>
  <c r="N54" i="152"/>
  <c r="J54" i="152"/>
  <c r="I54" i="152"/>
  <c r="D54" i="152"/>
  <c r="T53" i="152"/>
  <c r="S53" i="152"/>
  <c r="N53" i="152"/>
  <c r="J53" i="152"/>
  <c r="I53" i="152"/>
  <c r="D53" i="152"/>
  <c r="T52" i="152"/>
  <c r="S52" i="152"/>
  <c r="N52" i="152"/>
  <c r="J52" i="152"/>
  <c r="I52" i="152"/>
  <c r="D52" i="152"/>
  <c r="T51" i="152"/>
  <c r="S51" i="152"/>
  <c r="N51" i="152"/>
  <c r="J51" i="152"/>
  <c r="I51" i="152"/>
  <c r="D51" i="152"/>
  <c r="T50" i="152"/>
  <c r="S50" i="152"/>
  <c r="N50" i="152"/>
  <c r="J50" i="152"/>
  <c r="I50" i="152"/>
  <c r="D50" i="152"/>
  <c r="T49" i="152"/>
  <c r="S49" i="152"/>
  <c r="N49" i="152"/>
  <c r="J49" i="152"/>
  <c r="I49" i="152"/>
  <c r="D49" i="152"/>
  <c r="T48" i="152"/>
  <c r="S48" i="152"/>
  <c r="N48" i="152"/>
  <c r="J48" i="152"/>
  <c r="I48" i="152"/>
  <c r="D48" i="152"/>
  <c r="T47" i="152"/>
  <c r="S47" i="152"/>
  <c r="N47" i="152"/>
  <c r="J47" i="152"/>
  <c r="I47" i="152"/>
  <c r="D47" i="152"/>
  <c r="T46" i="152"/>
  <c r="S46" i="152"/>
  <c r="N46" i="152"/>
  <c r="J46" i="152"/>
  <c r="I46" i="152"/>
  <c r="D46" i="152"/>
  <c r="T45" i="152"/>
  <c r="S45" i="152"/>
  <c r="N45" i="152"/>
  <c r="J45" i="152"/>
  <c r="I45" i="152"/>
  <c r="D45" i="152"/>
  <c r="T44" i="152"/>
  <c r="S44" i="152"/>
  <c r="N44" i="152"/>
  <c r="J44" i="152"/>
  <c r="I44" i="152"/>
  <c r="D44" i="152"/>
  <c r="T43" i="152"/>
  <c r="S43" i="152"/>
  <c r="N43" i="152"/>
  <c r="J43" i="152"/>
  <c r="I43" i="152"/>
  <c r="D43" i="152"/>
  <c r="T42" i="152"/>
  <c r="S42" i="152"/>
  <c r="N42" i="152"/>
  <c r="J42" i="152"/>
  <c r="I42" i="152"/>
  <c r="D42" i="152"/>
  <c r="T41" i="152"/>
  <c r="S41" i="152"/>
  <c r="N41" i="152"/>
  <c r="Q55" i="152" s="1"/>
  <c r="Q58" i="152" s="1"/>
  <c r="J41" i="152"/>
  <c r="I41" i="152"/>
  <c r="D41" i="152"/>
  <c r="T40" i="152"/>
  <c r="S40" i="152"/>
  <c r="N40" i="152"/>
  <c r="J40" i="152"/>
  <c r="I40" i="152"/>
  <c r="D40" i="152"/>
  <c r="N35" i="152"/>
  <c r="D35" i="152"/>
  <c r="Q29" i="152"/>
  <c r="G29" i="152"/>
  <c r="T27" i="152"/>
  <c r="S27" i="152"/>
  <c r="N27" i="152"/>
  <c r="J27" i="152"/>
  <c r="I27" i="152"/>
  <c r="D27" i="152"/>
  <c r="T26" i="152"/>
  <c r="S26" i="152"/>
  <c r="N26" i="152"/>
  <c r="J26" i="152"/>
  <c r="I26" i="152"/>
  <c r="D26" i="152"/>
  <c r="T25" i="152"/>
  <c r="S25" i="152"/>
  <c r="N25" i="152"/>
  <c r="J25" i="152"/>
  <c r="I25" i="152"/>
  <c r="D25" i="152"/>
  <c r="T24" i="152"/>
  <c r="S24" i="152"/>
  <c r="N24" i="152"/>
  <c r="J24" i="152"/>
  <c r="I24" i="152"/>
  <c r="D24" i="152"/>
  <c r="T23" i="152"/>
  <c r="S23" i="152"/>
  <c r="N23" i="152"/>
  <c r="J23" i="152"/>
  <c r="I23" i="152"/>
  <c r="D23" i="152"/>
  <c r="T22" i="152"/>
  <c r="S22" i="152"/>
  <c r="N22" i="152"/>
  <c r="J22" i="152"/>
  <c r="I22" i="152"/>
  <c r="D22" i="152"/>
  <c r="T21" i="152"/>
  <c r="S21" i="152"/>
  <c r="N21" i="152"/>
  <c r="J21" i="152"/>
  <c r="I21" i="152"/>
  <c r="D21" i="152"/>
  <c r="T20" i="152"/>
  <c r="S20" i="152"/>
  <c r="N20" i="152"/>
  <c r="J20" i="152"/>
  <c r="I20" i="152"/>
  <c r="D20" i="152"/>
  <c r="T19" i="152"/>
  <c r="S19" i="152"/>
  <c r="N19" i="152"/>
  <c r="J19" i="152"/>
  <c r="I19" i="152"/>
  <c r="D19" i="152"/>
  <c r="T18" i="152"/>
  <c r="S18" i="152"/>
  <c r="N18" i="152"/>
  <c r="J18" i="152"/>
  <c r="I18" i="152"/>
  <c r="D18" i="152"/>
  <c r="T17" i="152"/>
  <c r="S17" i="152"/>
  <c r="N17" i="152"/>
  <c r="J17" i="152"/>
  <c r="I17" i="152"/>
  <c r="D17" i="152"/>
  <c r="T16" i="152"/>
  <c r="S16" i="152"/>
  <c r="N16" i="152"/>
  <c r="J16" i="152"/>
  <c r="I16" i="152"/>
  <c r="D16" i="152"/>
  <c r="T15" i="152"/>
  <c r="S15" i="152"/>
  <c r="N15" i="152"/>
  <c r="J15" i="152"/>
  <c r="I15" i="152"/>
  <c r="D15" i="152"/>
  <c r="T14" i="152"/>
  <c r="S14" i="152"/>
  <c r="N14" i="152"/>
  <c r="J14" i="152"/>
  <c r="I14" i="152"/>
  <c r="D14" i="152"/>
  <c r="T13" i="152"/>
  <c r="S13" i="152"/>
  <c r="N13" i="152"/>
  <c r="J13" i="152"/>
  <c r="I13" i="152"/>
  <c r="D13" i="152"/>
  <c r="N8" i="152"/>
  <c r="D8" i="152"/>
  <c r="T4" i="152"/>
  <c r="B4" i="152"/>
  <c r="Q56" i="151"/>
  <c r="G56" i="151"/>
  <c r="T54" i="151"/>
  <c r="S54" i="151"/>
  <c r="N54" i="151"/>
  <c r="J54" i="151"/>
  <c r="I54" i="151"/>
  <c r="D54" i="151"/>
  <c r="T53" i="151"/>
  <c r="S53" i="151"/>
  <c r="N53" i="151"/>
  <c r="J53" i="151"/>
  <c r="I53" i="151"/>
  <c r="D53" i="151"/>
  <c r="T52" i="151"/>
  <c r="S52" i="151"/>
  <c r="N52" i="151"/>
  <c r="J52" i="151"/>
  <c r="I52" i="151"/>
  <c r="D52" i="151"/>
  <c r="T51" i="151"/>
  <c r="S51" i="151"/>
  <c r="N51" i="151"/>
  <c r="J51" i="151"/>
  <c r="I51" i="151"/>
  <c r="D51" i="151"/>
  <c r="T50" i="151"/>
  <c r="S50" i="151"/>
  <c r="N50" i="151"/>
  <c r="J50" i="151"/>
  <c r="I50" i="151"/>
  <c r="D50" i="151"/>
  <c r="T49" i="151"/>
  <c r="S49" i="151"/>
  <c r="N49" i="151"/>
  <c r="J49" i="151"/>
  <c r="I49" i="151"/>
  <c r="D49" i="151"/>
  <c r="T48" i="151"/>
  <c r="S48" i="151"/>
  <c r="N48" i="151"/>
  <c r="J48" i="151"/>
  <c r="I48" i="151"/>
  <c r="D48" i="151"/>
  <c r="T47" i="151"/>
  <c r="S47" i="151"/>
  <c r="N47" i="151"/>
  <c r="J47" i="151"/>
  <c r="I47" i="151"/>
  <c r="D47" i="151"/>
  <c r="T46" i="151"/>
  <c r="S46" i="151"/>
  <c r="N46" i="151"/>
  <c r="J46" i="151"/>
  <c r="I46" i="151"/>
  <c r="D46" i="151"/>
  <c r="T45" i="151"/>
  <c r="S45" i="151"/>
  <c r="N45" i="151"/>
  <c r="J45" i="151"/>
  <c r="I45" i="151"/>
  <c r="D45" i="151"/>
  <c r="T44" i="151"/>
  <c r="S44" i="151"/>
  <c r="N44" i="151"/>
  <c r="J44" i="151"/>
  <c r="I44" i="151"/>
  <c r="D44" i="151"/>
  <c r="T43" i="151"/>
  <c r="S43" i="151"/>
  <c r="N43" i="151"/>
  <c r="J43" i="151"/>
  <c r="I43" i="151"/>
  <c r="D43" i="151"/>
  <c r="T42" i="151"/>
  <c r="S42" i="151"/>
  <c r="N42" i="151"/>
  <c r="J42" i="151"/>
  <c r="I42" i="151"/>
  <c r="D42" i="151"/>
  <c r="T41" i="151"/>
  <c r="S41" i="151"/>
  <c r="N41" i="151"/>
  <c r="J41" i="151"/>
  <c r="I41" i="151"/>
  <c r="D41" i="151"/>
  <c r="T40" i="151"/>
  <c r="S40" i="151"/>
  <c r="N40" i="151"/>
  <c r="J40" i="151"/>
  <c r="I40" i="151"/>
  <c r="D40" i="151"/>
  <c r="N35" i="151"/>
  <c r="D35" i="151"/>
  <c r="Q29" i="151"/>
  <c r="G29" i="151"/>
  <c r="T27" i="151"/>
  <c r="S27" i="151"/>
  <c r="N27" i="151"/>
  <c r="J27" i="151"/>
  <c r="I27" i="151"/>
  <c r="D27" i="151"/>
  <c r="T26" i="151"/>
  <c r="S26" i="151"/>
  <c r="N26" i="151"/>
  <c r="J26" i="151"/>
  <c r="I26" i="151"/>
  <c r="D26" i="151"/>
  <c r="T25" i="151"/>
  <c r="S25" i="151"/>
  <c r="N25" i="151"/>
  <c r="J25" i="151"/>
  <c r="I25" i="151"/>
  <c r="D25" i="151"/>
  <c r="T24" i="151"/>
  <c r="S24" i="151"/>
  <c r="N24" i="151"/>
  <c r="J24" i="151"/>
  <c r="I24" i="151"/>
  <c r="D24" i="151"/>
  <c r="T23" i="151"/>
  <c r="S23" i="151"/>
  <c r="N23" i="151"/>
  <c r="J23" i="151"/>
  <c r="I23" i="151"/>
  <c r="D23" i="151"/>
  <c r="T22" i="151"/>
  <c r="S22" i="151"/>
  <c r="N22" i="151"/>
  <c r="J22" i="151"/>
  <c r="I22" i="151"/>
  <c r="D22" i="151"/>
  <c r="T21" i="151"/>
  <c r="S21" i="151"/>
  <c r="N21" i="151"/>
  <c r="J21" i="151"/>
  <c r="I21" i="151"/>
  <c r="D21" i="151"/>
  <c r="T20" i="151"/>
  <c r="S20" i="151"/>
  <c r="N20" i="151"/>
  <c r="J20" i="151"/>
  <c r="I20" i="151"/>
  <c r="D20" i="151"/>
  <c r="T19" i="151"/>
  <c r="S19" i="151"/>
  <c r="N19" i="151"/>
  <c r="J19" i="151"/>
  <c r="I19" i="151"/>
  <c r="D19" i="151"/>
  <c r="T18" i="151"/>
  <c r="S18" i="151"/>
  <c r="N18" i="151"/>
  <c r="J18" i="151"/>
  <c r="I18" i="151"/>
  <c r="D18" i="151"/>
  <c r="T17" i="151"/>
  <c r="S17" i="151"/>
  <c r="N17" i="151"/>
  <c r="J17" i="151"/>
  <c r="I17" i="151"/>
  <c r="D17" i="151"/>
  <c r="T16" i="151"/>
  <c r="S16" i="151"/>
  <c r="N16" i="151"/>
  <c r="J16" i="151"/>
  <c r="I16" i="151"/>
  <c r="D16" i="151"/>
  <c r="T15" i="151"/>
  <c r="S15" i="151"/>
  <c r="N15" i="151"/>
  <c r="J15" i="151"/>
  <c r="I15" i="151"/>
  <c r="D15" i="151"/>
  <c r="T14" i="151"/>
  <c r="S14" i="151"/>
  <c r="N14" i="151"/>
  <c r="J14" i="151"/>
  <c r="I14" i="151"/>
  <c r="D14" i="151"/>
  <c r="T13" i="151"/>
  <c r="S13" i="151"/>
  <c r="N13" i="151"/>
  <c r="J13" i="151"/>
  <c r="I13" i="151"/>
  <c r="D13" i="151"/>
  <c r="N8" i="151"/>
  <c r="D8" i="151"/>
  <c r="T4" i="151"/>
  <c r="B4" i="151"/>
  <c r="Q56" i="150"/>
  <c r="G56" i="150"/>
  <c r="T54" i="150"/>
  <c r="S54" i="150"/>
  <c r="N54" i="150"/>
  <c r="J54" i="150"/>
  <c r="I54" i="150"/>
  <c r="D54" i="150"/>
  <c r="T53" i="150"/>
  <c r="S53" i="150"/>
  <c r="N53" i="150"/>
  <c r="J53" i="150"/>
  <c r="I53" i="150"/>
  <c r="D53" i="150"/>
  <c r="T52" i="150"/>
  <c r="S52" i="150"/>
  <c r="N52" i="150"/>
  <c r="J52" i="150"/>
  <c r="I52" i="150"/>
  <c r="D52" i="150"/>
  <c r="T51" i="150"/>
  <c r="S51" i="150"/>
  <c r="N51" i="150"/>
  <c r="J51" i="150"/>
  <c r="I51" i="150"/>
  <c r="D51" i="150"/>
  <c r="T50" i="150"/>
  <c r="S50" i="150"/>
  <c r="N50" i="150"/>
  <c r="J50" i="150"/>
  <c r="I50" i="150"/>
  <c r="D50" i="150"/>
  <c r="T49" i="150"/>
  <c r="S49" i="150"/>
  <c r="N49" i="150"/>
  <c r="J49" i="150"/>
  <c r="I49" i="150"/>
  <c r="D49" i="150"/>
  <c r="T48" i="150"/>
  <c r="S48" i="150"/>
  <c r="N48" i="150"/>
  <c r="J48" i="150"/>
  <c r="I48" i="150"/>
  <c r="D48" i="150"/>
  <c r="T47" i="150"/>
  <c r="S47" i="150"/>
  <c r="N47" i="150"/>
  <c r="J47" i="150"/>
  <c r="I47" i="150"/>
  <c r="D47" i="150"/>
  <c r="T46" i="150"/>
  <c r="S46" i="150"/>
  <c r="N46" i="150"/>
  <c r="J46" i="150"/>
  <c r="I46" i="150"/>
  <c r="D46" i="150"/>
  <c r="T45" i="150"/>
  <c r="S45" i="150"/>
  <c r="N45" i="150"/>
  <c r="J45" i="150"/>
  <c r="I45" i="150"/>
  <c r="D45" i="150"/>
  <c r="T44" i="150"/>
  <c r="S44" i="150"/>
  <c r="N44" i="150"/>
  <c r="J44" i="150"/>
  <c r="I44" i="150"/>
  <c r="D44" i="150"/>
  <c r="T43" i="150"/>
  <c r="S43" i="150"/>
  <c r="N43" i="150"/>
  <c r="J43" i="150"/>
  <c r="I43" i="150"/>
  <c r="D43" i="150"/>
  <c r="T42" i="150"/>
  <c r="S42" i="150"/>
  <c r="N42" i="150"/>
  <c r="J42" i="150"/>
  <c r="I42" i="150"/>
  <c r="D42" i="150"/>
  <c r="T41" i="150"/>
  <c r="S41" i="150"/>
  <c r="N41" i="150"/>
  <c r="J41" i="150"/>
  <c r="I41" i="150"/>
  <c r="D41" i="150"/>
  <c r="T40" i="150"/>
  <c r="S40" i="150"/>
  <c r="N40" i="150"/>
  <c r="J40" i="150"/>
  <c r="I40" i="150"/>
  <c r="D40" i="150"/>
  <c r="N35" i="150"/>
  <c r="D35" i="150"/>
  <c r="Q29" i="150"/>
  <c r="G29" i="150"/>
  <c r="T27" i="150"/>
  <c r="S27" i="150"/>
  <c r="N27" i="150"/>
  <c r="J27" i="150"/>
  <c r="I27" i="150"/>
  <c r="D27" i="150"/>
  <c r="T26" i="150"/>
  <c r="S26" i="150"/>
  <c r="N26" i="150"/>
  <c r="J26" i="150"/>
  <c r="I26" i="150"/>
  <c r="D26" i="150"/>
  <c r="T25" i="150"/>
  <c r="S25" i="150"/>
  <c r="N25" i="150"/>
  <c r="J25" i="150"/>
  <c r="I25" i="150"/>
  <c r="D25" i="150"/>
  <c r="T24" i="150"/>
  <c r="S24" i="150"/>
  <c r="N24" i="150"/>
  <c r="J24" i="150"/>
  <c r="I24" i="150"/>
  <c r="D24" i="150"/>
  <c r="T23" i="150"/>
  <c r="S23" i="150"/>
  <c r="N23" i="150"/>
  <c r="J23" i="150"/>
  <c r="I23" i="150"/>
  <c r="D23" i="150"/>
  <c r="T22" i="150"/>
  <c r="S22" i="150"/>
  <c r="N22" i="150"/>
  <c r="J22" i="150"/>
  <c r="I22" i="150"/>
  <c r="D22" i="150"/>
  <c r="T21" i="150"/>
  <c r="S21" i="150"/>
  <c r="N21" i="150"/>
  <c r="J21" i="150"/>
  <c r="I21" i="150"/>
  <c r="D21" i="150"/>
  <c r="T20" i="150"/>
  <c r="S20" i="150"/>
  <c r="N20" i="150"/>
  <c r="J20" i="150"/>
  <c r="I20" i="150"/>
  <c r="D20" i="150"/>
  <c r="T19" i="150"/>
  <c r="S19" i="150"/>
  <c r="N19" i="150"/>
  <c r="J19" i="150"/>
  <c r="I19" i="150"/>
  <c r="D19" i="150"/>
  <c r="T18" i="150"/>
  <c r="S18" i="150"/>
  <c r="N18" i="150"/>
  <c r="J18" i="150"/>
  <c r="I18" i="150"/>
  <c r="D18" i="150"/>
  <c r="T17" i="150"/>
  <c r="S17" i="150"/>
  <c r="N17" i="150"/>
  <c r="J17" i="150"/>
  <c r="I17" i="150"/>
  <c r="D17" i="150"/>
  <c r="T16" i="150"/>
  <c r="S16" i="150"/>
  <c r="N16" i="150"/>
  <c r="J16" i="150"/>
  <c r="I16" i="150"/>
  <c r="D16" i="150"/>
  <c r="T15" i="150"/>
  <c r="S15" i="150"/>
  <c r="N15" i="150"/>
  <c r="J15" i="150"/>
  <c r="I15" i="150"/>
  <c r="D15" i="150"/>
  <c r="T14" i="150"/>
  <c r="S14" i="150"/>
  <c r="N14" i="150"/>
  <c r="J14" i="150"/>
  <c r="I14" i="150"/>
  <c r="D14" i="150"/>
  <c r="T13" i="150"/>
  <c r="S13" i="150"/>
  <c r="N13" i="150"/>
  <c r="J13" i="150"/>
  <c r="I13" i="150"/>
  <c r="D13" i="150"/>
  <c r="N8" i="150"/>
  <c r="D8" i="150"/>
  <c r="T4" i="150"/>
  <c r="B4" i="150"/>
  <c r="Q56" i="149"/>
  <c r="G56" i="149"/>
  <c r="T54" i="149"/>
  <c r="S54" i="149"/>
  <c r="N54" i="149"/>
  <c r="J54" i="149"/>
  <c r="I54" i="149"/>
  <c r="D54" i="149"/>
  <c r="T53" i="149"/>
  <c r="S53" i="149"/>
  <c r="N53" i="149"/>
  <c r="J53" i="149"/>
  <c r="I53" i="149"/>
  <c r="D53" i="149"/>
  <c r="T52" i="149"/>
  <c r="S52" i="149"/>
  <c r="N52" i="149"/>
  <c r="J52" i="149"/>
  <c r="I52" i="149"/>
  <c r="D52" i="149"/>
  <c r="T51" i="149"/>
  <c r="S51" i="149"/>
  <c r="N51" i="149"/>
  <c r="J51" i="149"/>
  <c r="I51" i="149"/>
  <c r="D51" i="149"/>
  <c r="T50" i="149"/>
  <c r="S50" i="149"/>
  <c r="N50" i="149"/>
  <c r="J50" i="149"/>
  <c r="I50" i="149"/>
  <c r="D50" i="149"/>
  <c r="T49" i="149"/>
  <c r="S49" i="149"/>
  <c r="N49" i="149"/>
  <c r="J49" i="149"/>
  <c r="I49" i="149"/>
  <c r="D49" i="149"/>
  <c r="T48" i="149"/>
  <c r="S48" i="149"/>
  <c r="N48" i="149"/>
  <c r="J48" i="149"/>
  <c r="I48" i="149"/>
  <c r="D48" i="149"/>
  <c r="T47" i="149"/>
  <c r="S47" i="149"/>
  <c r="N47" i="149"/>
  <c r="J47" i="149"/>
  <c r="I47" i="149"/>
  <c r="D47" i="149"/>
  <c r="T46" i="149"/>
  <c r="S46" i="149"/>
  <c r="N46" i="149"/>
  <c r="J46" i="149"/>
  <c r="I46" i="149"/>
  <c r="D46" i="149"/>
  <c r="T45" i="149"/>
  <c r="S45" i="149"/>
  <c r="N45" i="149"/>
  <c r="J45" i="149"/>
  <c r="I45" i="149"/>
  <c r="D45" i="149"/>
  <c r="T44" i="149"/>
  <c r="S44" i="149"/>
  <c r="N44" i="149"/>
  <c r="J44" i="149"/>
  <c r="I44" i="149"/>
  <c r="D44" i="149"/>
  <c r="T43" i="149"/>
  <c r="S43" i="149"/>
  <c r="N43" i="149"/>
  <c r="J43" i="149"/>
  <c r="I43" i="149"/>
  <c r="D43" i="149"/>
  <c r="T42" i="149"/>
  <c r="S42" i="149"/>
  <c r="N42" i="149"/>
  <c r="J42" i="149"/>
  <c r="I42" i="149"/>
  <c r="D42" i="149"/>
  <c r="T41" i="149"/>
  <c r="S41" i="149"/>
  <c r="N41" i="149"/>
  <c r="J41" i="149"/>
  <c r="I41" i="149"/>
  <c r="D41" i="149"/>
  <c r="T40" i="149"/>
  <c r="S40" i="149"/>
  <c r="N40" i="149"/>
  <c r="J40" i="149"/>
  <c r="I40" i="149"/>
  <c r="D40" i="149"/>
  <c r="N35" i="149"/>
  <c r="D35" i="149"/>
  <c r="Q29" i="149"/>
  <c r="G29" i="149"/>
  <c r="T27" i="149"/>
  <c r="S27" i="149"/>
  <c r="N27" i="149"/>
  <c r="J27" i="149"/>
  <c r="I27" i="149"/>
  <c r="D27" i="149"/>
  <c r="T26" i="149"/>
  <c r="S26" i="149"/>
  <c r="N26" i="149"/>
  <c r="J26" i="149"/>
  <c r="I26" i="149"/>
  <c r="D26" i="149"/>
  <c r="T25" i="149"/>
  <c r="S25" i="149"/>
  <c r="N25" i="149"/>
  <c r="J25" i="149"/>
  <c r="I25" i="149"/>
  <c r="D25" i="149"/>
  <c r="T24" i="149"/>
  <c r="S24" i="149"/>
  <c r="N24" i="149"/>
  <c r="J24" i="149"/>
  <c r="I24" i="149"/>
  <c r="D24" i="149"/>
  <c r="T23" i="149"/>
  <c r="S23" i="149"/>
  <c r="N23" i="149"/>
  <c r="J23" i="149"/>
  <c r="I23" i="149"/>
  <c r="D23" i="149"/>
  <c r="T22" i="149"/>
  <c r="S22" i="149"/>
  <c r="N22" i="149"/>
  <c r="J22" i="149"/>
  <c r="I22" i="149"/>
  <c r="D22" i="149"/>
  <c r="T21" i="149"/>
  <c r="S21" i="149"/>
  <c r="N21" i="149"/>
  <c r="J21" i="149"/>
  <c r="I21" i="149"/>
  <c r="D21" i="149"/>
  <c r="T20" i="149"/>
  <c r="S20" i="149"/>
  <c r="N20" i="149"/>
  <c r="J20" i="149"/>
  <c r="I20" i="149"/>
  <c r="D20" i="149"/>
  <c r="T19" i="149"/>
  <c r="S19" i="149"/>
  <c r="N19" i="149"/>
  <c r="J19" i="149"/>
  <c r="I19" i="149"/>
  <c r="D19" i="149"/>
  <c r="T18" i="149"/>
  <c r="S18" i="149"/>
  <c r="N18" i="149"/>
  <c r="J18" i="149"/>
  <c r="I18" i="149"/>
  <c r="D18" i="149"/>
  <c r="T17" i="149"/>
  <c r="S17" i="149"/>
  <c r="N17" i="149"/>
  <c r="J17" i="149"/>
  <c r="I17" i="149"/>
  <c r="D17" i="149"/>
  <c r="T16" i="149"/>
  <c r="S16" i="149"/>
  <c r="N16" i="149"/>
  <c r="J16" i="149"/>
  <c r="I16" i="149"/>
  <c r="D16" i="149"/>
  <c r="T15" i="149"/>
  <c r="S15" i="149"/>
  <c r="N15" i="149"/>
  <c r="J15" i="149"/>
  <c r="I15" i="149"/>
  <c r="D15" i="149"/>
  <c r="T14" i="149"/>
  <c r="S14" i="149"/>
  <c r="N14" i="149"/>
  <c r="J14" i="149"/>
  <c r="I14" i="149"/>
  <c r="D14" i="149"/>
  <c r="T13" i="149"/>
  <c r="S13" i="149"/>
  <c r="N13" i="149"/>
  <c r="J13" i="149"/>
  <c r="I13" i="149"/>
  <c r="D13" i="149"/>
  <c r="N8" i="149"/>
  <c r="D8" i="149"/>
  <c r="T4" i="149"/>
  <c r="B4" i="149"/>
  <c r="Q56" i="148"/>
  <c r="G56" i="148"/>
  <c r="T54" i="148"/>
  <c r="S54" i="148"/>
  <c r="N54" i="148"/>
  <c r="J54" i="148"/>
  <c r="I54" i="148"/>
  <c r="D54" i="148"/>
  <c r="T53" i="148"/>
  <c r="S53" i="148"/>
  <c r="N53" i="148"/>
  <c r="J53" i="148"/>
  <c r="I53" i="148"/>
  <c r="D53" i="148"/>
  <c r="T52" i="148"/>
  <c r="S52" i="148"/>
  <c r="N52" i="148"/>
  <c r="J52" i="148"/>
  <c r="I52" i="148"/>
  <c r="D52" i="148"/>
  <c r="T51" i="148"/>
  <c r="S51" i="148"/>
  <c r="N51" i="148"/>
  <c r="J51" i="148"/>
  <c r="I51" i="148"/>
  <c r="D51" i="148"/>
  <c r="T50" i="148"/>
  <c r="S50" i="148"/>
  <c r="N50" i="148"/>
  <c r="J50" i="148"/>
  <c r="I50" i="148"/>
  <c r="D50" i="148"/>
  <c r="T49" i="148"/>
  <c r="S49" i="148"/>
  <c r="N49" i="148"/>
  <c r="J49" i="148"/>
  <c r="I49" i="148"/>
  <c r="D49" i="148"/>
  <c r="T48" i="148"/>
  <c r="S48" i="148"/>
  <c r="N48" i="148"/>
  <c r="J48" i="148"/>
  <c r="I48" i="148"/>
  <c r="D48" i="148"/>
  <c r="T47" i="148"/>
  <c r="S47" i="148"/>
  <c r="N47" i="148"/>
  <c r="J47" i="148"/>
  <c r="I47" i="148"/>
  <c r="D47" i="148"/>
  <c r="T46" i="148"/>
  <c r="S46" i="148"/>
  <c r="N46" i="148"/>
  <c r="J46" i="148"/>
  <c r="I46" i="148"/>
  <c r="D46" i="148"/>
  <c r="T45" i="148"/>
  <c r="S45" i="148"/>
  <c r="N45" i="148"/>
  <c r="J45" i="148"/>
  <c r="I45" i="148"/>
  <c r="D45" i="148"/>
  <c r="T44" i="148"/>
  <c r="S44" i="148"/>
  <c r="N44" i="148"/>
  <c r="J44" i="148"/>
  <c r="I44" i="148"/>
  <c r="D44" i="148"/>
  <c r="T43" i="148"/>
  <c r="S43" i="148"/>
  <c r="N43" i="148"/>
  <c r="J43" i="148"/>
  <c r="I43" i="148"/>
  <c r="D43" i="148"/>
  <c r="T42" i="148"/>
  <c r="S42" i="148"/>
  <c r="N42" i="148"/>
  <c r="J42" i="148"/>
  <c r="I42" i="148"/>
  <c r="D42" i="148"/>
  <c r="T41" i="148"/>
  <c r="S41" i="148"/>
  <c r="N41" i="148"/>
  <c r="J41" i="148"/>
  <c r="I41" i="148"/>
  <c r="D41" i="148"/>
  <c r="T40" i="148"/>
  <c r="S40" i="148"/>
  <c r="N40" i="148"/>
  <c r="J40" i="148"/>
  <c r="I40" i="148"/>
  <c r="D40" i="148"/>
  <c r="N35" i="148"/>
  <c r="D35" i="148"/>
  <c r="Q29" i="148"/>
  <c r="G29" i="148"/>
  <c r="T27" i="148"/>
  <c r="S27" i="148"/>
  <c r="N27" i="148"/>
  <c r="J27" i="148"/>
  <c r="I27" i="148"/>
  <c r="D27" i="148"/>
  <c r="T26" i="148"/>
  <c r="S26" i="148"/>
  <c r="N26" i="148"/>
  <c r="J26" i="148"/>
  <c r="I26" i="148"/>
  <c r="D26" i="148"/>
  <c r="T25" i="148"/>
  <c r="S25" i="148"/>
  <c r="N25" i="148"/>
  <c r="J25" i="148"/>
  <c r="I25" i="148"/>
  <c r="D25" i="148"/>
  <c r="T24" i="148"/>
  <c r="S24" i="148"/>
  <c r="N24" i="148"/>
  <c r="J24" i="148"/>
  <c r="I24" i="148"/>
  <c r="D24" i="148"/>
  <c r="T23" i="148"/>
  <c r="S23" i="148"/>
  <c r="N23" i="148"/>
  <c r="J23" i="148"/>
  <c r="I23" i="148"/>
  <c r="D23" i="148"/>
  <c r="T22" i="148"/>
  <c r="S22" i="148"/>
  <c r="N22" i="148"/>
  <c r="J22" i="148"/>
  <c r="I22" i="148"/>
  <c r="D22" i="148"/>
  <c r="T21" i="148"/>
  <c r="S21" i="148"/>
  <c r="N21" i="148"/>
  <c r="J21" i="148"/>
  <c r="I21" i="148"/>
  <c r="D21" i="148"/>
  <c r="T20" i="148"/>
  <c r="S20" i="148"/>
  <c r="N20" i="148"/>
  <c r="J20" i="148"/>
  <c r="I20" i="148"/>
  <c r="D20" i="148"/>
  <c r="T19" i="148"/>
  <c r="S19" i="148"/>
  <c r="N19" i="148"/>
  <c r="J19" i="148"/>
  <c r="I19" i="148"/>
  <c r="D19" i="148"/>
  <c r="T18" i="148"/>
  <c r="S18" i="148"/>
  <c r="N18" i="148"/>
  <c r="J18" i="148"/>
  <c r="I18" i="148"/>
  <c r="D18" i="148"/>
  <c r="T17" i="148"/>
  <c r="S17" i="148"/>
  <c r="N17" i="148"/>
  <c r="J17" i="148"/>
  <c r="I17" i="148"/>
  <c r="D17" i="148"/>
  <c r="T16" i="148"/>
  <c r="S16" i="148"/>
  <c r="N16" i="148"/>
  <c r="J16" i="148"/>
  <c r="I16" i="148"/>
  <c r="D16" i="148"/>
  <c r="T15" i="148"/>
  <c r="S15" i="148"/>
  <c r="N15" i="148"/>
  <c r="J15" i="148"/>
  <c r="I15" i="148"/>
  <c r="D15" i="148"/>
  <c r="T14" i="148"/>
  <c r="S14" i="148"/>
  <c r="N14" i="148"/>
  <c r="J14" i="148"/>
  <c r="I14" i="148"/>
  <c r="D14" i="148"/>
  <c r="T13" i="148"/>
  <c r="S13" i="148"/>
  <c r="N13" i="148"/>
  <c r="J13" i="148"/>
  <c r="I13" i="148"/>
  <c r="D13" i="148"/>
  <c r="N8" i="148"/>
  <c r="D8" i="148"/>
  <c r="T4" i="148"/>
  <c r="B4" i="148"/>
  <c r="Q56" i="147"/>
  <c r="G56" i="147"/>
  <c r="T54" i="147"/>
  <c r="S54" i="147"/>
  <c r="N54" i="147"/>
  <c r="J54" i="147"/>
  <c r="I54" i="147"/>
  <c r="D54" i="147"/>
  <c r="T53" i="147"/>
  <c r="S53" i="147"/>
  <c r="N53" i="147"/>
  <c r="J53" i="147"/>
  <c r="I53" i="147"/>
  <c r="D53" i="147"/>
  <c r="T52" i="147"/>
  <c r="S52" i="147"/>
  <c r="N52" i="147"/>
  <c r="J52" i="147"/>
  <c r="I52" i="147"/>
  <c r="D52" i="147"/>
  <c r="T51" i="147"/>
  <c r="S51" i="147"/>
  <c r="N51" i="147"/>
  <c r="J51" i="147"/>
  <c r="I51" i="147"/>
  <c r="D51" i="147"/>
  <c r="T50" i="147"/>
  <c r="S50" i="147"/>
  <c r="N50" i="147"/>
  <c r="J50" i="147"/>
  <c r="I50" i="147"/>
  <c r="D50" i="147"/>
  <c r="T49" i="147"/>
  <c r="S49" i="147"/>
  <c r="N49" i="147"/>
  <c r="J49" i="147"/>
  <c r="I49" i="147"/>
  <c r="D49" i="147"/>
  <c r="T48" i="147"/>
  <c r="S48" i="147"/>
  <c r="N48" i="147"/>
  <c r="J48" i="147"/>
  <c r="I48" i="147"/>
  <c r="D48" i="147"/>
  <c r="T47" i="147"/>
  <c r="S47" i="147"/>
  <c r="N47" i="147"/>
  <c r="J47" i="147"/>
  <c r="I47" i="147"/>
  <c r="D47" i="147"/>
  <c r="T46" i="147"/>
  <c r="S46" i="147"/>
  <c r="N46" i="147"/>
  <c r="J46" i="147"/>
  <c r="I46" i="147"/>
  <c r="D46" i="147"/>
  <c r="T45" i="147"/>
  <c r="S45" i="147"/>
  <c r="N45" i="147"/>
  <c r="J45" i="147"/>
  <c r="I45" i="147"/>
  <c r="D45" i="147"/>
  <c r="T44" i="147"/>
  <c r="S44" i="147"/>
  <c r="N44" i="147"/>
  <c r="J44" i="147"/>
  <c r="I44" i="147"/>
  <c r="D44" i="147"/>
  <c r="T43" i="147"/>
  <c r="S43" i="147"/>
  <c r="N43" i="147"/>
  <c r="J43" i="147"/>
  <c r="I43" i="147"/>
  <c r="D43" i="147"/>
  <c r="T42" i="147"/>
  <c r="S42" i="147"/>
  <c r="N42" i="147"/>
  <c r="J42" i="147"/>
  <c r="I42" i="147"/>
  <c r="D42" i="147"/>
  <c r="T41" i="147"/>
  <c r="S41" i="147"/>
  <c r="N41" i="147"/>
  <c r="J41" i="147"/>
  <c r="I41" i="147"/>
  <c r="D41" i="147"/>
  <c r="T40" i="147"/>
  <c r="S40" i="147"/>
  <c r="N40" i="147"/>
  <c r="J40" i="147"/>
  <c r="I40" i="147"/>
  <c r="D40" i="147"/>
  <c r="N35" i="147"/>
  <c r="D35" i="147"/>
  <c r="Q29" i="147"/>
  <c r="G29" i="147"/>
  <c r="T27" i="147"/>
  <c r="S27" i="147"/>
  <c r="N27" i="147"/>
  <c r="J27" i="147"/>
  <c r="I27" i="147"/>
  <c r="D27" i="147"/>
  <c r="T26" i="147"/>
  <c r="S26" i="147"/>
  <c r="N26" i="147"/>
  <c r="J26" i="147"/>
  <c r="I26" i="147"/>
  <c r="D26" i="147"/>
  <c r="T25" i="147"/>
  <c r="S25" i="147"/>
  <c r="N25" i="147"/>
  <c r="J25" i="147"/>
  <c r="I25" i="147"/>
  <c r="D25" i="147"/>
  <c r="T24" i="147"/>
  <c r="S24" i="147"/>
  <c r="N24" i="147"/>
  <c r="J24" i="147"/>
  <c r="I24" i="147"/>
  <c r="D24" i="147"/>
  <c r="T23" i="147"/>
  <c r="S23" i="147"/>
  <c r="N23" i="147"/>
  <c r="J23" i="147"/>
  <c r="I23" i="147"/>
  <c r="D23" i="147"/>
  <c r="T22" i="147"/>
  <c r="S22" i="147"/>
  <c r="N22" i="147"/>
  <c r="J22" i="147"/>
  <c r="I22" i="147"/>
  <c r="D22" i="147"/>
  <c r="T21" i="147"/>
  <c r="S21" i="147"/>
  <c r="N21" i="147"/>
  <c r="J21" i="147"/>
  <c r="I21" i="147"/>
  <c r="D21" i="147"/>
  <c r="T20" i="147"/>
  <c r="S20" i="147"/>
  <c r="N20" i="147"/>
  <c r="J20" i="147"/>
  <c r="I20" i="147"/>
  <c r="D20" i="147"/>
  <c r="T19" i="147"/>
  <c r="S19" i="147"/>
  <c r="N19" i="147"/>
  <c r="J19" i="147"/>
  <c r="I19" i="147"/>
  <c r="D19" i="147"/>
  <c r="T18" i="147"/>
  <c r="S18" i="147"/>
  <c r="N18" i="147"/>
  <c r="J18" i="147"/>
  <c r="I18" i="147"/>
  <c r="D18" i="147"/>
  <c r="T17" i="147"/>
  <c r="S17" i="147"/>
  <c r="N17" i="147"/>
  <c r="J17" i="147"/>
  <c r="I17" i="147"/>
  <c r="D17" i="147"/>
  <c r="T16" i="147"/>
  <c r="S16" i="147"/>
  <c r="N16" i="147"/>
  <c r="J16" i="147"/>
  <c r="I16" i="147"/>
  <c r="D16" i="147"/>
  <c r="T15" i="147"/>
  <c r="S15" i="147"/>
  <c r="N15" i="147"/>
  <c r="J15" i="147"/>
  <c r="I15" i="147"/>
  <c r="D15" i="147"/>
  <c r="T14" i="147"/>
  <c r="S14" i="147"/>
  <c r="N14" i="147"/>
  <c r="Q28" i="147" s="1"/>
  <c r="Q31" i="147" s="1"/>
  <c r="J14" i="147"/>
  <c r="I14" i="147"/>
  <c r="D14" i="147"/>
  <c r="T13" i="147"/>
  <c r="S13" i="147"/>
  <c r="N13" i="147"/>
  <c r="J13" i="147"/>
  <c r="I13" i="147"/>
  <c r="D13" i="147"/>
  <c r="N8" i="147"/>
  <c r="D8" i="147"/>
  <c r="T4" i="147"/>
  <c r="B4" i="147"/>
  <c r="Q56" i="146"/>
  <c r="G56" i="146"/>
  <c r="T54" i="146"/>
  <c r="S54" i="146"/>
  <c r="N54" i="146"/>
  <c r="J54" i="146"/>
  <c r="I54" i="146"/>
  <c r="D54" i="146"/>
  <c r="T53" i="146"/>
  <c r="S53" i="146"/>
  <c r="N53" i="146"/>
  <c r="J53" i="146"/>
  <c r="I53" i="146"/>
  <c r="D53" i="146"/>
  <c r="T52" i="146"/>
  <c r="S52" i="146"/>
  <c r="N52" i="146"/>
  <c r="J52" i="146"/>
  <c r="I52" i="146"/>
  <c r="D52" i="146"/>
  <c r="T51" i="146"/>
  <c r="S51" i="146"/>
  <c r="N51" i="146"/>
  <c r="J51" i="146"/>
  <c r="I51" i="146"/>
  <c r="D51" i="146"/>
  <c r="T50" i="146"/>
  <c r="S50" i="146"/>
  <c r="N50" i="146"/>
  <c r="J50" i="146"/>
  <c r="I50" i="146"/>
  <c r="D50" i="146"/>
  <c r="T49" i="146"/>
  <c r="S49" i="146"/>
  <c r="N49" i="146"/>
  <c r="J49" i="146"/>
  <c r="I49" i="146"/>
  <c r="D49" i="146"/>
  <c r="T48" i="146"/>
  <c r="S48" i="146"/>
  <c r="N48" i="146"/>
  <c r="J48" i="146"/>
  <c r="I48" i="146"/>
  <c r="D48" i="146"/>
  <c r="T47" i="146"/>
  <c r="S47" i="146"/>
  <c r="N47" i="146"/>
  <c r="J47" i="146"/>
  <c r="I47" i="146"/>
  <c r="D47" i="146"/>
  <c r="T46" i="146"/>
  <c r="S46" i="146"/>
  <c r="N46" i="146"/>
  <c r="J46" i="146"/>
  <c r="I46" i="146"/>
  <c r="D46" i="146"/>
  <c r="T45" i="146"/>
  <c r="S45" i="146"/>
  <c r="N45" i="146"/>
  <c r="J45" i="146"/>
  <c r="I45" i="146"/>
  <c r="D45" i="146"/>
  <c r="T44" i="146"/>
  <c r="S44" i="146"/>
  <c r="N44" i="146"/>
  <c r="J44" i="146"/>
  <c r="I44" i="146"/>
  <c r="D44" i="146"/>
  <c r="T43" i="146"/>
  <c r="S43" i="146"/>
  <c r="N43" i="146"/>
  <c r="J43" i="146"/>
  <c r="I43" i="146"/>
  <c r="D43" i="146"/>
  <c r="T42" i="146"/>
  <c r="S42" i="146"/>
  <c r="N42" i="146"/>
  <c r="J42" i="146"/>
  <c r="I42" i="146"/>
  <c r="D42" i="146"/>
  <c r="T41" i="146"/>
  <c r="S41" i="146"/>
  <c r="N41" i="146"/>
  <c r="Q55" i="146" s="1"/>
  <c r="Q58" i="146" s="1"/>
  <c r="J41" i="146"/>
  <c r="I41" i="146"/>
  <c r="D41" i="146"/>
  <c r="T40" i="146"/>
  <c r="S40" i="146"/>
  <c r="N40" i="146"/>
  <c r="J40" i="146"/>
  <c r="I40" i="146"/>
  <c r="D40" i="146"/>
  <c r="N35" i="146"/>
  <c r="D35" i="146"/>
  <c r="Q29" i="146"/>
  <c r="G29" i="146"/>
  <c r="T27" i="146"/>
  <c r="S27" i="146"/>
  <c r="N27" i="146"/>
  <c r="J27" i="146"/>
  <c r="I27" i="146"/>
  <c r="D27" i="146"/>
  <c r="T26" i="146"/>
  <c r="S26" i="146"/>
  <c r="N26" i="146"/>
  <c r="J26" i="146"/>
  <c r="I26" i="146"/>
  <c r="D26" i="146"/>
  <c r="T25" i="146"/>
  <c r="S25" i="146"/>
  <c r="N25" i="146"/>
  <c r="J25" i="146"/>
  <c r="I25" i="146"/>
  <c r="D25" i="146"/>
  <c r="T24" i="146"/>
  <c r="S24" i="146"/>
  <c r="N24" i="146"/>
  <c r="J24" i="146"/>
  <c r="I24" i="146"/>
  <c r="D24" i="146"/>
  <c r="T23" i="146"/>
  <c r="S23" i="146"/>
  <c r="N23" i="146"/>
  <c r="J23" i="146"/>
  <c r="I23" i="146"/>
  <c r="D23" i="146"/>
  <c r="T22" i="146"/>
  <c r="S22" i="146"/>
  <c r="N22" i="146"/>
  <c r="J22" i="146"/>
  <c r="I22" i="146"/>
  <c r="D22" i="146"/>
  <c r="T21" i="146"/>
  <c r="S21" i="146"/>
  <c r="N21" i="146"/>
  <c r="J21" i="146"/>
  <c r="I21" i="146"/>
  <c r="D21" i="146"/>
  <c r="T20" i="146"/>
  <c r="S20" i="146"/>
  <c r="N20" i="146"/>
  <c r="J20" i="146"/>
  <c r="I20" i="146"/>
  <c r="D20" i="146"/>
  <c r="T19" i="146"/>
  <c r="S19" i="146"/>
  <c r="N19" i="146"/>
  <c r="J19" i="146"/>
  <c r="I19" i="146"/>
  <c r="D19" i="146"/>
  <c r="T18" i="146"/>
  <c r="S18" i="146"/>
  <c r="N18" i="146"/>
  <c r="J18" i="146"/>
  <c r="I18" i="146"/>
  <c r="D18" i="146"/>
  <c r="T17" i="146"/>
  <c r="S17" i="146"/>
  <c r="N17" i="146"/>
  <c r="J17" i="146"/>
  <c r="I17" i="146"/>
  <c r="D17" i="146"/>
  <c r="T16" i="146"/>
  <c r="S16" i="146"/>
  <c r="N16" i="146"/>
  <c r="J16" i="146"/>
  <c r="I16" i="146"/>
  <c r="D16" i="146"/>
  <c r="T15" i="146"/>
  <c r="S15" i="146"/>
  <c r="N15" i="146"/>
  <c r="J15" i="146"/>
  <c r="I15" i="146"/>
  <c r="D15" i="146"/>
  <c r="T14" i="146"/>
  <c r="S14" i="146"/>
  <c r="N14" i="146"/>
  <c r="J14" i="146"/>
  <c r="I14" i="146"/>
  <c r="D14" i="146"/>
  <c r="T13" i="146"/>
  <c r="S13" i="146"/>
  <c r="N13" i="146"/>
  <c r="J13" i="146"/>
  <c r="I13" i="146"/>
  <c r="D13" i="146"/>
  <c r="N8" i="146"/>
  <c r="D8" i="146"/>
  <c r="T4" i="146"/>
  <c r="B4" i="146"/>
  <c r="Q56" i="145"/>
  <c r="G56" i="145"/>
  <c r="T54" i="145"/>
  <c r="S54" i="145"/>
  <c r="N54" i="145"/>
  <c r="J54" i="145"/>
  <c r="I54" i="145"/>
  <c r="D54" i="145"/>
  <c r="T53" i="145"/>
  <c r="S53" i="145"/>
  <c r="N53" i="145"/>
  <c r="J53" i="145"/>
  <c r="I53" i="145"/>
  <c r="D53" i="145"/>
  <c r="T52" i="145"/>
  <c r="S52" i="145"/>
  <c r="N52" i="145"/>
  <c r="J52" i="145"/>
  <c r="I52" i="145"/>
  <c r="D52" i="145"/>
  <c r="T51" i="145"/>
  <c r="S51" i="145"/>
  <c r="N51" i="145"/>
  <c r="J51" i="145"/>
  <c r="I51" i="145"/>
  <c r="D51" i="145"/>
  <c r="T50" i="145"/>
  <c r="S50" i="145"/>
  <c r="N50" i="145"/>
  <c r="J50" i="145"/>
  <c r="I50" i="145"/>
  <c r="D50" i="145"/>
  <c r="T49" i="145"/>
  <c r="S49" i="145"/>
  <c r="N49" i="145"/>
  <c r="J49" i="145"/>
  <c r="I49" i="145"/>
  <c r="D49" i="145"/>
  <c r="T48" i="145"/>
  <c r="S48" i="145"/>
  <c r="N48" i="145"/>
  <c r="J48" i="145"/>
  <c r="I48" i="145"/>
  <c r="D48" i="145"/>
  <c r="T47" i="145"/>
  <c r="S47" i="145"/>
  <c r="N47" i="145"/>
  <c r="J47" i="145"/>
  <c r="I47" i="145"/>
  <c r="D47" i="145"/>
  <c r="T46" i="145"/>
  <c r="S46" i="145"/>
  <c r="N46" i="145"/>
  <c r="J46" i="145"/>
  <c r="I46" i="145"/>
  <c r="D46" i="145"/>
  <c r="T45" i="145"/>
  <c r="S45" i="145"/>
  <c r="N45" i="145"/>
  <c r="J45" i="145"/>
  <c r="I45" i="145"/>
  <c r="D45" i="145"/>
  <c r="T44" i="145"/>
  <c r="S44" i="145"/>
  <c r="N44" i="145"/>
  <c r="J44" i="145"/>
  <c r="I44" i="145"/>
  <c r="D44" i="145"/>
  <c r="T43" i="145"/>
  <c r="S43" i="145"/>
  <c r="N43" i="145"/>
  <c r="J43" i="145"/>
  <c r="I43" i="145"/>
  <c r="D43" i="145"/>
  <c r="T42" i="145"/>
  <c r="S42" i="145"/>
  <c r="N42" i="145"/>
  <c r="J42" i="145"/>
  <c r="I42" i="145"/>
  <c r="D42" i="145"/>
  <c r="T41" i="145"/>
  <c r="S41" i="145"/>
  <c r="N41" i="145"/>
  <c r="J41" i="145"/>
  <c r="I41" i="145"/>
  <c r="D41" i="145"/>
  <c r="T40" i="145"/>
  <c r="S40" i="145"/>
  <c r="N40" i="145"/>
  <c r="J40" i="145"/>
  <c r="I40" i="145"/>
  <c r="D40" i="145"/>
  <c r="N35" i="145"/>
  <c r="D35" i="145"/>
  <c r="Q29" i="145"/>
  <c r="G29" i="145"/>
  <c r="T27" i="145"/>
  <c r="S27" i="145"/>
  <c r="N27" i="145"/>
  <c r="J27" i="145"/>
  <c r="I27" i="145"/>
  <c r="D27" i="145"/>
  <c r="T26" i="145"/>
  <c r="S26" i="145"/>
  <c r="N26" i="145"/>
  <c r="J26" i="145"/>
  <c r="I26" i="145"/>
  <c r="D26" i="145"/>
  <c r="T25" i="145"/>
  <c r="S25" i="145"/>
  <c r="N25" i="145"/>
  <c r="J25" i="145"/>
  <c r="I25" i="145"/>
  <c r="D25" i="145"/>
  <c r="T24" i="145"/>
  <c r="S24" i="145"/>
  <c r="N24" i="145"/>
  <c r="J24" i="145"/>
  <c r="I24" i="145"/>
  <c r="D24" i="145"/>
  <c r="T23" i="145"/>
  <c r="S23" i="145"/>
  <c r="N23" i="145"/>
  <c r="J23" i="145"/>
  <c r="I23" i="145"/>
  <c r="D23" i="145"/>
  <c r="T22" i="145"/>
  <c r="S22" i="145"/>
  <c r="N22" i="145"/>
  <c r="J22" i="145"/>
  <c r="I22" i="145"/>
  <c r="D22" i="145"/>
  <c r="T21" i="145"/>
  <c r="S21" i="145"/>
  <c r="N21" i="145"/>
  <c r="J21" i="145"/>
  <c r="I21" i="145"/>
  <c r="D21" i="145"/>
  <c r="T20" i="145"/>
  <c r="S20" i="145"/>
  <c r="N20" i="145"/>
  <c r="J20" i="145"/>
  <c r="I20" i="145"/>
  <c r="D20" i="145"/>
  <c r="T19" i="145"/>
  <c r="S19" i="145"/>
  <c r="N19" i="145"/>
  <c r="J19" i="145"/>
  <c r="I19" i="145"/>
  <c r="D19" i="145"/>
  <c r="T18" i="145"/>
  <c r="S18" i="145"/>
  <c r="N18" i="145"/>
  <c r="J18" i="145"/>
  <c r="I18" i="145"/>
  <c r="D18" i="145"/>
  <c r="T17" i="145"/>
  <c r="S17" i="145"/>
  <c r="N17" i="145"/>
  <c r="J17" i="145"/>
  <c r="I17" i="145"/>
  <c r="D17" i="145"/>
  <c r="T16" i="145"/>
  <c r="S16" i="145"/>
  <c r="N16" i="145"/>
  <c r="J16" i="145"/>
  <c r="I16" i="145"/>
  <c r="D16" i="145"/>
  <c r="T15" i="145"/>
  <c r="S15" i="145"/>
  <c r="N15" i="145"/>
  <c r="J15" i="145"/>
  <c r="I15" i="145"/>
  <c r="D15" i="145"/>
  <c r="T14" i="145"/>
  <c r="S14" i="145"/>
  <c r="N14" i="145"/>
  <c r="J14" i="145"/>
  <c r="I14" i="145"/>
  <c r="D14" i="145"/>
  <c r="T13" i="145"/>
  <c r="S13" i="145"/>
  <c r="N13" i="145"/>
  <c r="J13" i="145"/>
  <c r="I13" i="145"/>
  <c r="D13" i="145"/>
  <c r="N8" i="145"/>
  <c r="D8" i="145"/>
  <c r="T4" i="145"/>
  <c r="B4" i="145"/>
  <c r="Q56" i="144"/>
  <c r="G56" i="144"/>
  <c r="T54" i="144"/>
  <c r="S54" i="144"/>
  <c r="N54" i="144"/>
  <c r="J54" i="144"/>
  <c r="I54" i="144"/>
  <c r="D54" i="144"/>
  <c r="T53" i="144"/>
  <c r="S53" i="144"/>
  <c r="N53" i="144"/>
  <c r="J53" i="144"/>
  <c r="I53" i="144"/>
  <c r="D53" i="144"/>
  <c r="T52" i="144"/>
  <c r="S52" i="144"/>
  <c r="N52" i="144"/>
  <c r="J52" i="144"/>
  <c r="I52" i="144"/>
  <c r="D52" i="144"/>
  <c r="T51" i="144"/>
  <c r="S51" i="144"/>
  <c r="N51" i="144"/>
  <c r="J51" i="144"/>
  <c r="I51" i="144"/>
  <c r="D51" i="144"/>
  <c r="T50" i="144"/>
  <c r="S50" i="144"/>
  <c r="N50" i="144"/>
  <c r="J50" i="144"/>
  <c r="I50" i="144"/>
  <c r="D50" i="144"/>
  <c r="T49" i="144"/>
  <c r="S49" i="144"/>
  <c r="N49" i="144"/>
  <c r="J49" i="144"/>
  <c r="I49" i="144"/>
  <c r="D49" i="144"/>
  <c r="T48" i="144"/>
  <c r="S48" i="144"/>
  <c r="N48" i="144"/>
  <c r="J48" i="144"/>
  <c r="I48" i="144"/>
  <c r="D48" i="144"/>
  <c r="T47" i="144"/>
  <c r="S47" i="144"/>
  <c r="N47" i="144"/>
  <c r="J47" i="144"/>
  <c r="I47" i="144"/>
  <c r="D47" i="144"/>
  <c r="T46" i="144"/>
  <c r="S46" i="144"/>
  <c r="N46" i="144"/>
  <c r="J46" i="144"/>
  <c r="I46" i="144"/>
  <c r="D46" i="144"/>
  <c r="T45" i="144"/>
  <c r="S45" i="144"/>
  <c r="N45" i="144"/>
  <c r="J45" i="144"/>
  <c r="I45" i="144"/>
  <c r="D45" i="144"/>
  <c r="T44" i="144"/>
  <c r="S44" i="144"/>
  <c r="N44" i="144"/>
  <c r="J44" i="144"/>
  <c r="I44" i="144"/>
  <c r="D44" i="144"/>
  <c r="T43" i="144"/>
  <c r="S43" i="144"/>
  <c r="N43" i="144"/>
  <c r="J43" i="144"/>
  <c r="I43" i="144"/>
  <c r="D43" i="144"/>
  <c r="T42" i="144"/>
  <c r="S42" i="144"/>
  <c r="N42" i="144"/>
  <c r="J42" i="144"/>
  <c r="I42" i="144"/>
  <c r="D42" i="144"/>
  <c r="T41" i="144"/>
  <c r="S41" i="144"/>
  <c r="N41" i="144"/>
  <c r="J41" i="144"/>
  <c r="I41" i="144"/>
  <c r="D41" i="144"/>
  <c r="T40" i="144"/>
  <c r="S40" i="144"/>
  <c r="N40" i="144"/>
  <c r="J40" i="144"/>
  <c r="I40" i="144"/>
  <c r="D40" i="144"/>
  <c r="N35" i="144"/>
  <c r="D35" i="144"/>
  <c r="Q29" i="144"/>
  <c r="G29" i="144"/>
  <c r="T27" i="144"/>
  <c r="S27" i="144"/>
  <c r="N27" i="144"/>
  <c r="J27" i="144"/>
  <c r="I27" i="144"/>
  <c r="D27" i="144"/>
  <c r="T26" i="144"/>
  <c r="S26" i="144"/>
  <c r="N26" i="144"/>
  <c r="J26" i="144"/>
  <c r="I26" i="144"/>
  <c r="D26" i="144"/>
  <c r="T25" i="144"/>
  <c r="S25" i="144"/>
  <c r="N25" i="144"/>
  <c r="J25" i="144"/>
  <c r="I25" i="144"/>
  <c r="D25" i="144"/>
  <c r="T24" i="144"/>
  <c r="S24" i="144"/>
  <c r="N24" i="144"/>
  <c r="J24" i="144"/>
  <c r="I24" i="144"/>
  <c r="D24" i="144"/>
  <c r="T23" i="144"/>
  <c r="S23" i="144"/>
  <c r="N23" i="144"/>
  <c r="J23" i="144"/>
  <c r="I23" i="144"/>
  <c r="D23" i="144"/>
  <c r="T22" i="144"/>
  <c r="S22" i="144"/>
  <c r="N22" i="144"/>
  <c r="J22" i="144"/>
  <c r="I22" i="144"/>
  <c r="D22" i="144"/>
  <c r="T21" i="144"/>
  <c r="S21" i="144"/>
  <c r="N21" i="144"/>
  <c r="J21" i="144"/>
  <c r="I21" i="144"/>
  <c r="D21" i="144"/>
  <c r="T20" i="144"/>
  <c r="S20" i="144"/>
  <c r="N20" i="144"/>
  <c r="J20" i="144"/>
  <c r="I20" i="144"/>
  <c r="D20" i="144"/>
  <c r="T19" i="144"/>
  <c r="S19" i="144"/>
  <c r="N19" i="144"/>
  <c r="J19" i="144"/>
  <c r="I19" i="144"/>
  <c r="D19" i="144"/>
  <c r="T18" i="144"/>
  <c r="S18" i="144"/>
  <c r="N18" i="144"/>
  <c r="J18" i="144"/>
  <c r="I18" i="144"/>
  <c r="D18" i="144"/>
  <c r="T17" i="144"/>
  <c r="S17" i="144"/>
  <c r="N17" i="144"/>
  <c r="J17" i="144"/>
  <c r="I17" i="144"/>
  <c r="D17" i="144"/>
  <c r="T16" i="144"/>
  <c r="S16" i="144"/>
  <c r="N16" i="144"/>
  <c r="J16" i="144"/>
  <c r="I16" i="144"/>
  <c r="D16" i="144"/>
  <c r="T15" i="144"/>
  <c r="S15" i="144"/>
  <c r="N15" i="144"/>
  <c r="J15" i="144"/>
  <c r="I15" i="144"/>
  <c r="D15" i="144"/>
  <c r="T14" i="144"/>
  <c r="S14" i="144"/>
  <c r="N14" i="144"/>
  <c r="J14" i="144"/>
  <c r="I14" i="144"/>
  <c r="D14" i="144"/>
  <c r="T13" i="144"/>
  <c r="S13" i="144"/>
  <c r="N13" i="144"/>
  <c r="J13" i="144"/>
  <c r="I13" i="144"/>
  <c r="D13" i="144"/>
  <c r="N8" i="144"/>
  <c r="D8" i="144"/>
  <c r="T4" i="144"/>
  <c r="B4" i="144"/>
  <c r="Q56" i="143"/>
  <c r="G56" i="143"/>
  <c r="T54" i="143"/>
  <c r="S54" i="143"/>
  <c r="N54" i="143"/>
  <c r="J54" i="143"/>
  <c r="I54" i="143"/>
  <c r="D54" i="143"/>
  <c r="T53" i="143"/>
  <c r="S53" i="143"/>
  <c r="N53" i="143"/>
  <c r="J53" i="143"/>
  <c r="I53" i="143"/>
  <c r="D53" i="143"/>
  <c r="T52" i="143"/>
  <c r="S52" i="143"/>
  <c r="N52" i="143"/>
  <c r="J52" i="143"/>
  <c r="I52" i="143"/>
  <c r="D52" i="143"/>
  <c r="T51" i="143"/>
  <c r="S51" i="143"/>
  <c r="N51" i="143"/>
  <c r="J51" i="143"/>
  <c r="I51" i="143"/>
  <c r="D51" i="143"/>
  <c r="T50" i="143"/>
  <c r="S50" i="143"/>
  <c r="N50" i="143"/>
  <c r="J50" i="143"/>
  <c r="I50" i="143"/>
  <c r="D50" i="143"/>
  <c r="T49" i="143"/>
  <c r="S49" i="143"/>
  <c r="N49" i="143"/>
  <c r="J49" i="143"/>
  <c r="I49" i="143"/>
  <c r="D49" i="143"/>
  <c r="T48" i="143"/>
  <c r="S48" i="143"/>
  <c r="N48" i="143"/>
  <c r="J48" i="143"/>
  <c r="I48" i="143"/>
  <c r="D48" i="143"/>
  <c r="T47" i="143"/>
  <c r="S47" i="143"/>
  <c r="N47" i="143"/>
  <c r="J47" i="143"/>
  <c r="I47" i="143"/>
  <c r="D47" i="143"/>
  <c r="T46" i="143"/>
  <c r="S46" i="143"/>
  <c r="N46" i="143"/>
  <c r="J46" i="143"/>
  <c r="I46" i="143"/>
  <c r="D46" i="143"/>
  <c r="T45" i="143"/>
  <c r="S45" i="143"/>
  <c r="N45" i="143"/>
  <c r="J45" i="143"/>
  <c r="I45" i="143"/>
  <c r="D45" i="143"/>
  <c r="T44" i="143"/>
  <c r="S44" i="143"/>
  <c r="N44" i="143"/>
  <c r="J44" i="143"/>
  <c r="I44" i="143"/>
  <c r="D44" i="143"/>
  <c r="T43" i="143"/>
  <c r="S43" i="143"/>
  <c r="N43" i="143"/>
  <c r="J43" i="143"/>
  <c r="I43" i="143"/>
  <c r="D43" i="143"/>
  <c r="T42" i="143"/>
  <c r="S42" i="143"/>
  <c r="N42" i="143"/>
  <c r="J42" i="143"/>
  <c r="I42" i="143"/>
  <c r="D42" i="143"/>
  <c r="T41" i="143"/>
  <c r="S41" i="143"/>
  <c r="N41" i="143"/>
  <c r="J41" i="143"/>
  <c r="I41" i="143"/>
  <c r="D41" i="143"/>
  <c r="T40" i="143"/>
  <c r="S40" i="143"/>
  <c r="N40" i="143"/>
  <c r="Q55" i="143" s="1"/>
  <c r="J40" i="143"/>
  <c r="I40" i="143"/>
  <c r="D40" i="143"/>
  <c r="N35" i="143"/>
  <c r="D35" i="143"/>
  <c r="Q29" i="143"/>
  <c r="G29" i="143"/>
  <c r="T27" i="143"/>
  <c r="S27" i="143"/>
  <c r="N27" i="143"/>
  <c r="J27" i="143"/>
  <c r="I27" i="143"/>
  <c r="D27" i="143"/>
  <c r="T26" i="143"/>
  <c r="S26" i="143"/>
  <c r="N26" i="143"/>
  <c r="J26" i="143"/>
  <c r="I26" i="143"/>
  <c r="D26" i="143"/>
  <c r="T25" i="143"/>
  <c r="S25" i="143"/>
  <c r="N25" i="143"/>
  <c r="J25" i="143"/>
  <c r="I25" i="143"/>
  <c r="D25" i="143"/>
  <c r="T24" i="143"/>
  <c r="S24" i="143"/>
  <c r="N24" i="143"/>
  <c r="J24" i="143"/>
  <c r="I24" i="143"/>
  <c r="D24" i="143"/>
  <c r="T23" i="143"/>
  <c r="S23" i="143"/>
  <c r="N23" i="143"/>
  <c r="J23" i="143"/>
  <c r="I23" i="143"/>
  <c r="D23" i="143"/>
  <c r="T22" i="143"/>
  <c r="S22" i="143"/>
  <c r="N22" i="143"/>
  <c r="J22" i="143"/>
  <c r="I22" i="143"/>
  <c r="D22" i="143"/>
  <c r="T21" i="143"/>
  <c r="S21" i="143"/>
  <c r="N21" i="143"/>
  <c r="J21" i="143"/>
  <c r="I21" i="143"/>
  <c r="D21" i="143"/>
  <c r="T20" i="143"/>
  <c r="S20" i="143"/>
  <c r="N20" i="143"/>
  <c r="J20" i="143"/>
  <c r="I20" i="143"/>
  <c r="D20" i="143"/>
  <c r="T19" i="143"/>
  <c r="S19" i="143"/>
  <c r="N19" i="143"/>
  <c r="J19" i="143"/>
  <c r="I19" i="143"/>
  <c r="D19" i="143"/>
  <c r="T18" i="143"/>
  <c r="S18" i="143"/>
  <c r="N18" i="143"/>
  <c r="J18" i="143"/>
  <c r="I18" i="143"/>
  <c r="D18" i="143"/>
  <c r="T17" i="143"/>
  <c r="S17" i="143"/>
  <c r="N17" i="143"/>
  <c r="J17" i="143"/>
  <c r="I17" i="143"/>
  <c r="D17" i="143"/>
  <c r="T16" i="143"/>
  <c r="S16" i="143"/>
  <c r="N16" i="143"/>
  <c r="J16" i="143"/>
  <c r="I16" i="143"/>
  <c r="D16" i="143"/>
  <c r="T15" i="143"/>
  <c r="S15" i="143"/>
  <c r="N15" i="143"/>
  <c r="J15" i="143"/>
  <c r="I15" i="143"/>
  <c r="D15" i="143"/>
  <c r="T14" i="143"/>
  <c r="S14" i="143"/>
  <c r="N14" i="143"/>
  <c r="J14" i="143"/>
  <c r="I14" i="143"/>
  <c r="D14" i="143"/>
  <c r="T13" i="143"/>
  <c r="S13" i="143"/>
  <c r="N13" i="143"/>
  <c r="J13" i="143"/>
  <c r="I13" i="143"/>
  <c r="D13" i="143"/>
  <c r="N8" i="143"/>
  <c r="D8" i="143"/>
  <c r="T4" i="143"/>
  <c r="B4" i="143"/>
  <c r="Q56" i="142"/>
  <c r="G56" i="142"/>
  <c r="T54" i="142"/>
  <c r="S54" i="142"/>
  <c r="N54" i="142"/>
  <c r="J54" i="142"/>
  <c r="I54" i="142"/>
  <c r="D54" i="142"/>
  <c r="T53" i="142"/>
  <c r="S53" i="142"/>
  <c r="N53" i="142"/>
  <c r="J53" i="142"/>
  <c r="I53" i="142"/>
  <c r="D53" i="142"/>
  <c r="T52" i="142"/>
  <c r="S52" i="142"/>
  <c r="N52" i="142"/>
  <c r="J52" i="142"/>
  <c r="I52" i="142"/>
  <c r="D52" i="142"/>
  <c r="T51" i="142"/>
  <c r="S51" i="142"/>
  <c r="N51" i="142"/>
  <c r="J51" i="142"/>
  <c r="I51" i="142"/>
  <c r="D51" i="142"/>
  <c r="T50" i="142"/>
  <c r="S50" i="142"/>
  <c r="N50" i="142"/>
  <c r="J50" i="142"/>
  <c r="I50" i="142"/>
  <c r="D50" i="142"/>
  <c r="T49" i="142"/>
  <c r="S49" i="142"/>
  <c r="N49" i="142"/>
  <c r="J49" i="142"/>
  <c r="I49" i="142"/>
  <c r="D49" i="142"/>
  <c r="T48" i="142"/>
  <c r="S48" i="142"/>
  <c r="N48" i="142"/>
  <c r="J48" i="142"/>
  <c r="I48" i="142"/>
  <c r="D48" i="142"/>
  <c r="T47" i="142"/>
  <c r="S47" i="142"/>
  <c r="N47" i="142"/>
  <c r="J47" i="142"/>
  <c r="I47" i="142"/>
  <c r="D47" i="142"/>
  <c r="T46" i="142"/>
  <c r="S46" i="142"/>
  <c r="N46" i="142"/>
  <c r="J46" i="142"/>
  <c r="I46" i="142"/>
  <c r="D46" i="142"/>
  <c r="T45" i="142"/>
  <c r="S45" i="142"/>
  <c r="N45" i="142"/>
  <c r="J45" i="142"/>
  <c r="I45" i="142"/>
  <c r="D45" i="142"/>
  <c r="T44" i="142"/>
  <c r="S44" i="142"/>
  <c r="N44" i="142"/>
  <c r="J44" i="142"/>
  <c r="I44" i="142"/>
  <c r="D44" i="142"/>
  <c r="T43" i="142"/>
  <c r="S43" i="142"/>
  <c r="N43" i="142"/>
  <c r="J43" i="142"/>
  <c r="I43" i="142"/>
  <c r="D43" i="142"/>
  <c r="T42" i="142"/>
  <c r="S42" i="142"/>
  <c r="N42" i="142"/>
  <c r="J42" i="142"/>
  <c r="I42" i="142"/>
  <c r="D42" i="142"/>
  <c r="T41" i="142"/>
  <c r="S41" i="142"/>
  <c r="N41" i="142"/>
  <c r="J41" i="142"/>
  <c r="I41" i="142"/>
  <c r="D41" i="142"/>
  <c r="T40" i="142"/>
  <c r="S40" i="142"/>
  <c r="N40" i="142"/>
  <c r="J40" i="142"/>
  <c r="I40" i="142"/>
  <c r="D40" i="142"/>
  <c r="N35" i="142"/>
  <c r="D35" i="142"/>
  <c r="Q29" i="142"/>
  <c r="G29" i="142"/>
  <c r="T27" i="142"/>
  <c r="S27" i="142"/>
  <c r="N27" i="142"/>
  <c r="J27" i="142"/>
  <c r="I27" i="142"/>
  <c r="D27" i="142"/>
  <c r="T26" i="142"/>
  <c r="S26" i="142"/>
  <c r="N26" i="142"/>
  <c r="J26" i="142"/>
  <c r="I26" i="142"/>
  <c r="D26" i="142"/>
  <c r="T25" i="142"/>
  <c r="S25" i="142"/>
  <c r="N25" i="142"/>
  <c r="J25" i="142"/>
  <c r="I25" i="142"/>
  <c r="D25" i="142"/>
  <c r="T24" i="142"/>
  <c r="S24" i="142"/>
  <c r="N24" i="142"/>
  <c r="J24" i="142"/>
  <c r="I24" i="142"/>
  <c r="D24" i="142"/>
  <c r="T23" i="142"/>
  <c r="S23" i="142"/>
  <c r="N23" i="142"/>
  <c r="J23" i="142"/>
  <c r="I23" i="142"/>
  <c r="D23" i="142"/>
  <c r="T22" i="142"/>
  <c r="S22" i="142"/>
  <c r="N22" i="142"/>
  <c r="J22" i="142"/>
  <c r="I22" i="142"/>
  <c r="D22" i="142"/>
  <c r="T21" i="142"/>
  <c r="S21" i="142"/>
  <c r="N21" i="142"/>
  <c r="J21" i="142"/>
  <c r="I21" i="142"/>
  <c r="D21" i="142"/>
  <c r="T20" i="142"/>
  <c r="S20" i="142"/>
  <c r="N20" i="142"/>
  <c r="J20" i="142"/>
  <c r="I20" i="142"/>
  <c r="D20" i="142"/>
  <c r="T19" i="142"/>
  <c r="S19" i="142"/>
  <c r="N19" i="142"/>
  <c r="J19" i="142"/>
  <c r="I19" i="142"/>
  <c r="D19" i="142"/>
  <c r="T18" i="142"/>
  <c r="S18" i="142"/>
  <c r="N18" i="142"/>
  <c r="J18" i="142"/>
  <c r="I18" i="142"/>
  <c r="D18" i="142"/>
  <c r="T17" i="142"/>
  <c r="S17" i="142"/>
  <c r="N17" i="142"/>
  <c r="J17" i="142"/>
  <c r="I17" i="142"/>
  <c r="D17" i="142"/>
  <c r="T16" i="142"/>
  <c r="S16" i="142"/>
  <c r="N16" i="142"/>
  <c r="J16" i="142"/>
  <c r="I16" i="142"/>
  <c r="D16" i="142"/>
  <c r="T15" i="142"/>
  <c r="S15" i="142"/>
  <c r="N15" i="142"/>
  <c r="J15" i="142"/>
  <c r="I15" i="142"/>
  <c r="D15" i="142"/>
  <c r="T14" i="142"/>
  <c r="S14" i="142"/>
  <c r="N14" i="142"/>
  <c r="J14" i="142"/>
  <c r="I14" i="142"/>
  <c r="D14" i="142"/>
  <c r="T13" i="142"/>
  <c r="S13" i="142"/>
  <c r="N13" i="142"/>
  <c r="J13" i="142"/>
  <c r="I13" i="142"/>
  <c r="D13" i="142"/>
  <c r="N8" i="142"/>
  <c r="D8" i="142"/>
  <c r="T4" i="142"/>
  <c r="B4" i="142"/>
  <c r="Q56" i="141"/>
  <c r="G56" i="141"/>
  <c r="T54" i="141"/>
  <c r="S54" i="141"/>
  <c r="N54" i="141"/>
  <c r="J54" i="141"/>
  <c r="I54" i="141"/>
  <c r="D54" i="141"/>
  <c r="T53" i="141"/>
  <c r="S53" i="141"/>
  <c r="N53" i="141"/>
  <c r="J53" i="141"/>
  <c r="I53" i="141"/>
  <c r="D53" i="141"/>
  <c r="T52" i="141"/>
  <c r="S52" i="141"/>
  <c r="N52" i="141"/>
  <c r="J52" i="141"/>
  <c r="I52" i="141"/>
  <c r="D52" i="141"/>
  <c r="T51" i="141"/>
  <c r="S51" i="141"/>
  <c r="N51" i="141"/>
  <c r="J51" i="141"/>
  <c r="I51" i="141"/>
  <c r="D51" i="141"/>
  <c r="T50" i="141"/>
  <c r="S50" i="141"/>
  <c r="N50" i="141"/>
  <c r="J50" i="141"/>
  <c r="I50" i="141"/>
  <c r="D50" i="141"/>
  <c r="T49" i="141"/>
  <c r="S49" i="141"/>
  <c r="N49" i="141"/>
  <c r="J49" i="141"/>
  <c r="I49" i="141"/>
  <c r="D49" i="141"/>
  <c r="T48" i="141"/>
  <c r="S48" i="141"/>
  <c r="N48" i="141"/>
  <c r="J48" i="141"/>
  <c r="I48" i="141"/>
  <c r="D48" i="141"/>
  <c r="T47" i="141"/>
  <c r="S47" i="141"/>
  <c r="N47" i="141"/>
  <c r="J47" i="141"/>
  <c r="I47" i="141"/>
  <c r="D47" i="141"/>
  <c r="T46" i="141"/>
  <c r="S46" i="141"/>
  <c r="N46" i="141"/>
  <c r="J46" i="141"/>
  <c r="I46" i="141"/>
  <c r="D46" i="141"/>
  <c r="T45" i="141"/>
  <c r="S45" i="141"/>
  <c r="N45" i="141"/>
  <c r="J45" i="141"/>
  <c r="I45" i="141"/>
  <c r="D45" i="141"/>
  <c r="T44" i="141"/>
  <c r="S44" i="141"/>
  <c r="N44" i="141"/>
  <c r="J44" i="141"/>
  <c r="I44" i="141"/>
  <c r="D44" i="141"/>
  <c r="T43" i="141"/>
  <c r="S43" i="141"/>
  <c r="N43" i="141"/>
  <c r="J43" i="141"/>
  <c r="I43" i="141"/>
  <c r="D43" i="141"/>
  <c r="T42" i="141"/>
  <c r="S42" i="141"/>
  <c r="N42" i="141"/>
  <c r="J42" i="141"/>
  <c r="I42" i="141"/>
  <c r="D42" i="141"/>
  <c r="T41" i="141"/>
  <c r="S41" i="141"/>
  <c r="N41" i="141"/>
  <c r="J41" i="141"/>
  <c r="I41" i="141"/>
  <c r="D41" i="141"/>
  <c r="T40" i="141"/>
  <c r="S40" i="141"/>
  <c r="N40" i="141"/>
  <c r="J40" i="141"/>
  <c r="I40" i="141"/>
  <c r="D40" i="141"/>
  <c r="N35" i="141"/>
  <c r="D35" i="141"/>
  <c r="Q29" i="141"/>
  <c r="G29" i="141"/>
  <c r="T27" i="141"/>
  <c r="S27" i="141"/>
  <c r="N27" i="141"/>
  <c r="J27" i="141"/>
  <c r="I27" i="141"/>
  <c r="D27" i="141"/>
  <c r="T26" i="141"/>
  <c r="S26" i="141"/>
  <c r="N26" i="141"/>
  <c r="J26" i="141"/>
  <c r="I26" i="141"/>
  <c r="D26" i="141"/>
  <c r="T25" i="141"/>
  <c r="S25" i="141"/>
  <c r="N25" i="141"/>
  <c r="J25" i="141"/>
  <c r="I25" i="141"/>
  <c r="D25" i="141"/>
  <c r="T24" i="141"/>
  <c r="S24" i="141"/>
  <c r="N24" i="141"/>
  <c r="J24" i="141"/>
  <c r="I24" i="141"/>
  <c r="D24" i="141"/>
  <c r="T23" i="141"/>
  <c r="S23" i="141"/>
  <c r="N23" i="141"/>
  <c r="J23" i="141"/>
  <c r="I23" i="141"/>
  <c r="D23" i="141"/>
  <c r="T22" i="141"/>
  <c r="S22" i="141"/>
  <c r="N22" i="141"/>
  <c r="J22" i="141"/>
  <c r="I22" i="141"/>
  <c r="D22" i="141"/>
  <c r="T21" i="141"/>
  <c r="S21" i="141"/>
  <c r="N21" i="141"/>
  <c r="J21" i="141"/>
  <c r="I21" i="141"/>
  <c r="D21" i="141"/>
  <c r="T20" i="141"/>
  <c r="S20" i="141"/>
  <c r="N20" i="141"/>
  <c r="J20" i="141"/>
  <c r="I20" i="141"/>
  <c r="D20" i="141"/>
  <c r="T19" i="141"/>
  <c r="S19" i="141"/>
  <c r="N19" i="141"/>
  <c r="J19" i="141"/>
  <c r="I19" i="141"/>
  <c r="D19" i="141"/>
  <c r="T18" i="141"/>
  <c r="S18" i="141"/>
  <c r="N18" i="141"/>
  <c r="J18" i="141"/>
  <c r="I18" i="141"/>
  <c r="D18" i="141"/>
  <c r="T17" i="141"/>
  <c r="S17" i="141"/>
  <c r="N17" i="141"/>
  <c r="J17" i="141"/>
  <c r="I17" i="141"/>
  <c r="D17" i="141"/>
  <c r="T16" i="141"/>
  <c r="S16" i="141"/>
  <c r="N16" i="141"/>
  <c r="J16" i="141"/>
  <c r="I16" i="141"/>
  <c r="D16" i="141"/>
  <c r="T15" i="141"/>
  <c r="S15" i="141"/>
  <c r="N15" i="141"/>
  <c r="J15" i="141"/>
  <c r="I15" i="141"/>
  <c r="D15" i="141"/>
  <c r="T14" i="141"/>
  <c r="S14" i="141"/>
  <c r="N14" i="141"/>
  <c r="Q28" i="141" s="1"/>
  <c r="Q31" i="141" s="1"/>
  <c r="J14" i="141"/>
  <c r="I14" i="141"/>
  <c r="D14" i="141"/>
  <c r="T13" i="141"/>
  <c r="S13" i="141"/>
  <c r="N13" i="141"/>
  <c r="J13" i="141"/>
  <c r="I13" i="141"/>
  <c r="D13" i="141"/>
  <c r="N8" i="141"/>
  <c r="D8" i="141"/>
  <c r="T4" i="141"/>
  <c r="B4" i="141"/>
  <c r="Q56" i="140"/>
  <c r="G56" i="140"/>
  <c r="T54" i="140"/>
  <c r="S54" i="140"/>
  <c r="N54" i="140"/>
  <c r="J54" i="140"/>
  <c r="I54" i="140"/>
  <c r="D54" i="140"/>
  <c r="T53" i="140"/>
  <c r="S53" i="140"/>
  <c r="N53" i="140"/>
  <c r="J53" i="140"/>
  <c r="I53" i="140"/>
  <c r="D53" i="140"/>
  <c r="T52" i="140"/>
  <c r="S52" i="140"/>
  <c r="N52" i="140"/>
  <c r="J52" i="140"/>
  <c r="I52" i="140"/>
  <c r="D52" i="140"/>
  <c r="T51" i="140"/>
  <c r="S51" i="140"/>
  <c r="N51" i="140"/>
  <c r="J51" i="140"/>
  <c r="I51" i="140"/>
  <c r="D51" i="140"/>
  <c r="T50" i="140"/>
  <c r="S50" i="140"/>
  <c r="N50" i="140"/>
  <c r="J50" i="140"/>
  <c r="I50" i="140"/>
  <c r="D50" i="140"/>
  <c r="T49" i="140"/>
  <c r="S49" i="140"/>
  <c r="N49" i="140"/>
  <c r="J49" i="140"/>
  <c r="I49" i="140"/>
  <c r="D49" i="140"/>
  <c r="T48" i="140"/>
  <c r="S48" i="140"/>
  <c r="N48" i="140"/>
  <c r="J48" i="140"/>
  <c r="I48" i="140"/>
  <c r="D48" i="140"/>
  <c r="T47" i="140"/>
  <c r="S47" i="140"/>
  <c r="N47" i="140"/>
  <c r="J47" i="140"/>
  <c r="I47" i="140"/>
  <c r="D47" i="140"/>
  <c r="T46" i="140"/>
  <c r="S46" i="140"/>
  <c r="N46" i="140"/>
  <c r="J46" i="140"/>
  <c r="I46" i="140"/>
  <c r="D46" i="140"/>
  <c r="T45" i="140"/>
  <c r="S45" i="140"/>
  <c r="N45" i="140"/>
  <c r="J45" i="140"/>
  <c r="I45" i="140"/>
  <c r="D45" i="140"/>
  <c r="T44" i="140"/>
  <c r="S44" i="140"/>
  <c r="N44" i="140"/>
  <c r="J44" i="140"/>
  <c r="I44" i="140"/>
  <c r="D44" i="140"/>
  <c r="T43" i="140"/>
  <c r="S43" i="140"/>
  <c r="N43" i="140"/>
  <c r="J43" i="140"/>
  <c r="I43" i="140"/>
  <c r="D43" i="140"/>
  <c r="T42" i="140"/>
  <c r="S42" i="140"/>
  <c r="N42" i="140"/>
  <c r="J42" i="140"/>
  <c r="I42" i="140"/>
  <c r="D42" i="140"/>
  <c r="T41" i="140"/>
  <c r="S41" i="140"/>
  <c r="N41" i="140"/>
  <c r="Q55" i="140" s="1"/>
  <c r="Q58" i="140" s="1"/>
  <c r="J41" i="140"/>
  <c r="I41" i="140"/>
  <c r="D41" i="140"/>
  <c r="T40" i="140"/>
  <c r="S40" i="140"/>
  <c r="N40" i="140"/>
  <c r="J40" i="140"/>
  <c r="I40" i="140"/>
  <c r="D40" i="140"/>
  <c r="N35" i="140"/>
  <c r="D35" i="140"/>
  <c r="Q29" i="140"/>
  <c r="G29" i="140"/>
  <c r="T27" i="140"/>
  <c r="S27" i="140"/>
  <c r="N27" i="140"/>
  <c r="J27" i="140"/>
  <c r="I27" i="140"/>
  <c r="D27" i="140"/>
  <c r="T26" i="140"/>
  <c r="S26" i="140"/>
  <c r="N26" i="140"/>
  <c r="J26" i="140"/>
  <c r="I26" i="140"/>
  <c r="D26" i="140"/>
  <c r="T25" i="140"/>
  <c r="S25" i="140"/>
  <c r="N25" i="140"/>
  <c r="J25" i="140"/>
  <c r="I25" i="140"/>
  <c r="D25" i="140"/>
  <c r="T24" i="140"/>
  <c r="S24" i="140"/>
  <c r="N24" i="140"/>
  <c r="J24" i="140"/>
  <c r="I24" i="140"/>
  <c r="D24" i="140"/>
  <c r="T23" i="140"/>
  <c r="S23" i="140"/>
  <c r="N23" i="140"/>
  <c r="J23" i="140"/>
  <c r="I23" i="140"/>
  <c r="D23" i="140"/>
  <c r="T22" i="140"/>
  <c r="S22" i="140"/>
  <c r="N22" i="140"/>
  <c r="J22" i="140"/>
  <c r="I22" i="140"/>
  <c r="D22" i="140"/>
  <c r="T21" i="140"/>
  <c r="S21" i="140"/>
  <c r="N21" i="140"/>
  <c r="J21" i="140"/>
  <c r="I21" i="140"/>
  <c r="D21" i="140"/>
  <c r="T20" i="140"/>
  <c r="S20" i="140"/>
  <c r="N20" i="140"/>
  <c r="J20" i="140"/>
  <c r="I20" i="140"/>
  <c r="D20" i="140"/>
  <c r="T19" i="140"/>
  <c r="S19" i="140"/>
  <c r="N19" i="140"/>
  <c r="J19" i="140"/>
  <c r="I19" i="140"/>
  <c r="D19" i="140"/>
  <c r="T18" i="140"/>
  <c r="S18" i="140"/>
  <c r="N18" i="140"/>
  <c r="J18" i="140"/>
  <c r="I18" i="140"/>
  <c r="D18" i="140"/>
  <c r="T17" i="140"/>
  <c r="S17" i="140"/>
  <c r="N17" i="140"/>
  <c r="J17" i="140"/>
  <c r="I17" i="140"/>
  <c r="D17" i="140"/>
  <c r="T16" i="140"/>
  <c r="S16" i="140"/>
  <c r="N16" i="140"/>
  <c r="J16" i="140"/>
  <c r="I16" i="140"/>
  <c r="D16" i="140"/>
  <c r="T15" i="140"/>
  <c r="S15" i="140"/>
  <c r="N15" i="140"/>
  <c r="J15" i="140"/>
  <c r="I15" i="140"/>
  <c r="D15" i="140"/>
  <c r="T14" i="140"/>
  <c r="S14" i="140"/>
  <c r="N14" i="140"/>
  <c r="J14" i="140"/>
  <c r="I14" i="140"/>
  <c r="D14" i="140"/>
  <c r="T13" i="140"/>
  <c r="S13" i="140"/>
  <c r="N13" i="140"/>
  <c r="J13" i="140"/>
  <c r="I13" i="140"/>
  <c r="D13" i="140"/>
  <c r="N8" i="140"/>
  <c r="D8" i="140"/>
  <c r="T4" i="140"/>
  <c r="B4" i="140"/>
  <c r="Q56" i="139"/>
  <c r="G56" i="139"/>
  <c r="T54" i="139"/>
  <c r="S54" i="139"/>
  <c r="N54" i="139"/>
  <c r="J54" i="139"/>
  <c r="I54" i="139"/>
  <c r="D54" i="139"/>
  <c r="T53" i="139"/>
  <c r="S53" i="139"/>
  <c r="N53" i="139"/>
  <c r="J53" i="139"/>
  <c r="I53" i="139"/>
  <c r="D53" i="139"/>
  <c r="T52" i="139"/>
  <c r="S52" i="139"/>
  <c r="N52" i="139"/>
  <c r="J52" i="139"/>
  <c r="I52" i="139"/>
  <c r="D52" i="139"/>
  <c r="T51" i="139"/>
  <c r="S51" i="139"/>
  <c r="N51" i="139"/>
  <c r="J51" i="139"/>
  <c r="I51" i="139"/>
  <c r="D51" i="139"/>
  <c r="T50" i="139"/>
  <c r="S50" i="139"/>
  <c r="N50" i="139"/>
  <c r="J50" i="139"/>
  <c r="I50" i="139"/>
  <c r="D50" i="139"/>
  <c r="T49" i="139"/>
  <c r="S49" i="139"/>
  <c r="N49" i="139"/>
  <c r="J49" i="139"/>
  <c r="I49" i="139"/>
  <c r="D49" i="139"/>
  <c r="T48" i="139"/>
  <c r="S48" i="139"/>
  <c r="N48" i="139"/>
  <c r="J48" i="139"/>
  <c r="I48" i="139"/>
  <c r="D48" i="139"/>
  <c r="T47" i="139"/>
  <c r="S47" i="139"/>
  <c r="N47" i="139"/>
  <c r="J47" i="139"/>
  <c r="I47" i="139"/>
  <c r="D47" i="139"/>
  <c r="T46" i="139"/>
  <c r="S46" i="139"/>
  <c r="N46" i="139"/>
  <c r="J46" i="139"/>
  <c r="I46" i="139"/>
  <c r="D46" i="139"/>
  <c r="T45" i="139"/>
  <c r="S45" i="139"/>
  <c r="N45" i="139"/>
  <c r="J45" i="139"/>
  <c r="I45" i="139"/>
  <c r="D45" i="139"/>
  <c r="T44" i="139"/>
  <c r="S44" i="139"/>
  <c r="N44" i="139"/>
  <c r="J44" i="139"/>
  <c r="I44" i="139"/>
  <c r="D44" i="139"/>
  <c r="T43" i="139"/>
  <c r="S43" i="139"/>
  <c r="N43" i="139"/>
  <c r="J43" i="139"/>
  <c r="I43" i="139"/>
  <c r="D43" i="139"/>
  <c r="T42" i="139"/>
  <c r="S42" i="139"/>
  <c r="N42" i="139"/>
  <c r="J42" i="139"/>
  <c r="I42" i="139"/>
  <c r="D42" i="139"/>
  <c r="T41" i="139"/>
  <c r="S41" i="139"/>
  <c r="N41" i="139"/>
  <c r="J41" i="139"/>
  <c r="I41" i="139"/>
  <c r="D41" i="139"/>
  <c r="T40" i="139"/>
  <c r="S40" i="139"/>
  <c r="N40" i="139"/>
  <c r="J40" i="139"/>
  <c r="I40" i="139"/>
  <c r="D40" i="139"/>
  <c r="N35" i="139"/>
  <c r="D35" i="139"/>
  <c r="Q29" i="139"/>
  <c r="G29" i="139"/>
  <c r="T27" i="139"/>
  <c r="S27" i="139"/>
  <c r="N27" i="139"/>
  <c r="J27" i="139"/>
  <c r="I27" i="139"/>
  <c r="D27" i="139"/>
  <c r="T26" i="139"/>
  <c r="S26" i="139"/>
  <c r="N26" i="139"/>
  <c r="J26" i="139"/>
  <c r="I26" i="139"/>
  <c r="D26" i="139"/>
  <c r="T25" i="139"/>
  <c r="S25" i="139"/>
  <c r="N25" i="139"/>
  <c r="J25" i="139"/>
  <c r="I25" i="139"/>
  <c r="D25" i="139"/>
  <c r="T24" i="139"/>
  <c r="S24" i="139"/>
  <c r="N24" i="139"/>
  <c r="J24" i="139"/>
  <c r="I24" i="139"/>
  <c r="D24" i="139"/>
  <c r="T23" i="139"/>
  <c r="S23" i="139"/>
  <c r="N23" i="139"/>
  <c r="J23" i="139"/>
  <c r="I23" i="139"/>
  <c r="D23" i="139"/>
  <c r="T22" i="139"/>
  <c r="S22" i="139"/>
  <c r="N22" i="139"/>
  <c r="J22" i="139"/>
  <c r="I22" i="139"/>
  <c r="D22" i="139"/>
  <c r="T21" i="139"/>
  <c r="S21" i="139"/>
  <c r="N21" i="139"/>
  <c r="J21" i="139"/>
  <c r="I21" i="139"/>
  <c r="D21" i="139"/>
  <c r="T20" i="139"/>
  <c r="S20" i="139"/>
  <c r="N20" i="139"/>
  <c r="J20" i="139"/>
  <c r="I20" i="139"/>
  <c r="D20" i="139"/>
  <c r="T19" i="139"/>
  <c r="S19" i="139"/>
  <c r="N19" i="139"/>
  <c r="J19" i="139"/>
  <c r="I19" i="139"/>
  <c r="D19" i="139"/>
  <c r="T18" i="139"/>
  <c r="S18" i="139"/>
  <c r="N18" i="139"/>
  <c r="J18" i="139"/>
  <c r="I18" i="139"/>
  <c r="D18" i="139"/>
  <c r="T17" i="139"/>
  <c r="S17" i="139"/>
  <c r="N17" i="139"/>
  <c r="J17" i="139"/>
  <c r="I17" i="139"/>
  <c r="D17" i="139"/>
  <c r="T16" i="139"/>
  <c r="S16" i="139"/>
  <c r="N16" i="139"/>
  <c r="J16" i="139"/>
  <c r="I16" i="139"/>
  <c r="D16" i="139"/>
  <c r="T15" i="139"/>
  <c r="S15" i="139"/>
  <c r="N15" i="139"/>
  <c r="J15" i="139"/>
  <c r="I15" i="139"/>
  <c r="D15" i="139"/>
  <c r="T14" i="139"/>
  <c r="S14" i="139"/>
  <c r="N14" i="139"/>
  <c r="J14" i="139"/>
  <c r="I14" i="139"/>
  <c r="D14" i="139"/>
  <c r="T13" i="139"/>
  <c r="S13" i="139"/>
  <c r="N13" i="139"/>
  <c r="J13" i="139"/>
  <c r="I13" i="139"/>
  <c r="D13" i="139"/>
  <c r="N8" i="139"/>
  <c r="D8" i="139"/>
  <c r="T4" i="139"/>
  <c r="B4" i="139"/>
  <c r="Q56" i="138"/>
  <c r="G56" i="138"/>
  <c r="T54" i="138"/>
  <c r="S54" i="138"/>
  <c r="N54" i="138"/>
  <c r="J54" i="138"/>
  <c r="I54" i="138"/>
  <c r="D54" i="138"/>
  <c r="T53" i="138"/>
  <c r="S53" i="138"/>
  <c r="N53" i="138"/>
  <c r="J53" i="138"/>
  <c r="I53" i="138"/>
  <c r="D53" i="138"/>
  <c r="T52" i="138"/>
  <c r="S52" i="138"/>
  <c r="N52" i="138"/>
  <c r="J52" i="138"/>
  <c r="I52" i="138"/>
  <c r="D52" i="138"/>
  <c r="T51" i="138"/>
  <c r="S51" i="138"/>
  <c r="N51" i="138"/>
  <c r="J51" i="138"/>
  <c r="I51" i="138"/>
  <c r="D51" i="138"/>
  <c r="T50" i="138"/>
  <c r="S50" i="138"/>
  <c r="N50" i="138"/>
  <c r="J50" i="138"/>
  <c r="I50" i="138"/>
  <c r="D50" i="138"/>
  <c r="T49" i="138"/>
  <c r="S49" i="138"/>
  <c r="N49" i="138"/>
  <c r="J49" i="138"/>
  <c r="I49" i="138"/>
  <c r="D49" i="138"/>
  <c r="T48" i="138"/>
  <c r="S48" i="138"/>
  <c r="N48" i="138"/>
  <c r="J48" i="138"/>
  <c r="I48" i="138"/>
  <c r="D48" i="138"/>
  <c r="T47" i="138"/>
  <c r="S47" i="138"/>
  <c r="N47" i="138"/>
  <c r="J47" i="138"/>
  <c r="I47" i="138"/>
  <c r="D47" i="138"/>
  <c r="T46" i="138"/>
  <c r="S46" i="138"/>
  <c r="N46" i="138"/>
  <c r="J46" i="138"/>
  <c r="I46" i="138"/>
  <c r="D46" i="138"/>
  <c r="T45" i="138"/>
  <c r="S45" i="138"/>
  <c r="N45" i="138"/>
  <c r="J45" i="138"/>
  <c r="I45" i="138"/>
  <c r="D45" i="138"/>
  <c r="T44" i="138"/>
  <c r="S44" i="138"/>
  <c r="N44" i="138"/>
  <c r="J44" i="138"/>
  <c r="I44" i="138"/>
  <c r="D44" i="138"/>
  <c r="T43" i="138"/>
  <c r="S43" i="138"/>
  <c r="N43" i="138"/>
  <c r="J43" i="138"/>
  <c r="I43" i="138"/>
  <c r="D43" i="138"/>
  <c r="T42" i="138"/>
  <c r="S42" i="138"/>
  <c r="N42" i="138"/>
  <c r="J42" i="138"/>
  <c r="I42" i="138"/>
  <c r="D42" i="138"/>
  <c r="T41" i="138"/>
  <c r="S41" i="138"/>
  <c r="N41" i="138"/>
  <c r="J41" i="138"/>
  <c r="I41" i="138"/>
  <c r="D41" i="138"/>
  <c r="T40" i="138"/>
  <c r="S40" i="138"/>
  <c r="N40" i="138"/>
  <c r="J40" i="138"/>
  <c r="I40" i="138"/>
  <c r="D40" i="138"/>
  <c r="N35" i="138"/>
  <c r="D35" i="138"/>
  <c r="Q29" i="138"/>
  <c r="G29" i="138"/>
  <c r="T27" i="138"/>
  <c r="S27" i="138"/>
  <c r="N27" i="138"/>
  <c r="J27" i="138"/>
  <c r="I27" i="138"/>
  <c r="D27" i="138"/>
  <c r="T26" i="138"/>
  <c r="S26" i="138"/>
  <c r="N26" i="138"/>
  <c r="J26" i="138"/>
  <c r="I26" i="138"/>
  <c r="D26" i="138"/>
  <c r="T25" i="138"/>
  <c r="S25" i="138"/>
  <c r="N25" i="138"/>
  <c r="J25" i="138"/>
  <c r="I25" i="138"/>
  <c r="D25" i="138"/>
  <c r="T24" i="138"/>
  <c r="S24" i="138"/>
  <c r="N24" i="138"/>
  <c r="J24" i="138"/>
  <c r="I24" i="138"/>
  <c r="D24" i="138"/>
  <c r="T23" i="138"/>
  <c r="S23" i="138"/>
  <c r="N23" i="138"/>
  <c r="J23" i="138"/>
  <c r="I23" i="138"/>
  <c r="D23" i="138"/>
  <c r="T22" i="138"/>
  <c r="S22" i="138"/>
  <c r="N22" i="138"/>
  <c r="J22" i="138"/>
  <c r="I22" i="138"/>
  <c r="D22" i="138"/>
  <c r="T21" i="138"/>
  <c r="S21" i="138"/>
  <c r="N21" i="138"/>
  <c r="J21" i="138"/>
  <c r="I21" i="138"/>
  <c r="D21" i="138"/>
  <c r="T20" i="138"/>
  <c r="S20" i="138"/>
  <c r="N20" i="138"/>
  <c r="J20" i="138"/>
  <c r="I20" i="138"/>
  <c r="D20" i="138"/>
  <c r="T19" i="138"/>
  <c r="S19" i="138"/>
  <c r="N19" i="138"/>
  <c r="J19" i="138"/>
  <c r="I19" i="138"/>
  <c r="D19" i="138"/>
  <c r="T18" i="138"/>
  <c r="S18" i="138"/>
  <c r="N18" i="138"/>
  <c r="J18" i="138"/>
  <c r="I18" i="138"/>
  <c r="D18" i="138"/>
  <c r="T17" i="138"/>
  <c r="S17" i="138"/>
  <c r="N17" i="138"/>
  <c r="J17" i="138"/>
  <c r="I17" i="138"/>
  <c r="D17" i="138"/>
  <c r="T16" i="138"/>
  <c r="S16" i="138"/>
  <c r="N16" i="138"/>
  <c r="J16" i="138"/>
  <c r="I16" i="138"/>
  <c r="D16" i="138"/>
  <c r="T15" i="138"/>
  <c r="S15" i="138"/>
  <c r="N15" i="138"/>
  <c r="J15" i="138"/>
  <c r="I15" i="138"/>
  <c r="D15" i="138"/>
  <c r="T14" i="138"/>
  <c r="S14" i="138"/>
  <c r="N14" i="138"/>
  <c r="J14" i="138"/>
  <c r="I14" i="138"/>
  <c r="D14" i="138"/>
  <c r="T13" i="138"/>
  <c r="S13" i="138"/>
  <c r="N13" i="138"/>
  <c r="J13" i="138"/>
  <c r="I13" i="138"/>
  <c r="D13" i="138"/>
  <c r="N8" i="138"/>
  <c r="D8" i="138"/>
  <c r="T4" i="138"/>
  <c r="B4" i="138"/>
  <c r="Q56" i="58"/>
  <c r="G56" i="58"/>
  <c r="T54" i="58"/>
  <c r="S54" i="58"/>
  <c r="N54" i="58"/>
  <c r="J54" i="58"/>
  <c r="I54" i="58"/>
  <c r="D54" i="58"/>
  <c r="T53" i="58"/>
  <c r="S53" i="58"/>
  <c r="N53" i="58"/>
  <c r="J53" i="58"/>
  <c r="I53" i="58"/>
  <c r="D53" i="58"/>
  <c r="T52" i="58"/>
  <c r="S52" i="58"/>
  <c r="N52" i="58"/>
  <c r="J52" i="58"/>
  <c r="I52" i="58"/>
  <c r="D52" i="58"/>
  <c r="T51" i="58"/>
  <c r="S51" i="58"/>
  <c r="N51" i="58"/>
  <c r="J51" i="58"/>
  <c r="I51" i="58"/>
  <c r="D51" i="58"/>
  <c r="T50" i="58"/>
  <c r="S50" i="58"/>
  <c r="N50" i="58"/>
  <c r="J50" i="58"/>
  <c r="I50" i="58"/>
  <c r="D50" i="58"/>
  <c r="T49" i="58"/>
  <c r="S49" i="58"/>
  <c r="N49" i="58"/>
  <c r="J49" i="58"/>
  <c r="I49" i="58"/>
  <c r="D49" i="58"/>
  <c r="T48" i="58"/>
  <c r="S48" i="58"/>
  <c r="N48" i="58"/>
  <c r="J48" i="58"/>
  <c r="I48" i="58"/>
  <c r="D48" i="58"/>
  <c r="T47" i="58"/>
  <c r="S47" i="58"/>
  <c r="N47" i="58"/>
  <c r="J47" i="58"/>
  <c r="I47" i="58"/>
  <c r="D47" i="58"/>
  <c r="T46" i="58"/>
  <c r="S46" i="58"/>
  <c r="N46" i="58"/>
  <c r="J46" i="58"/>
  <c r="I46" i="58"/>
  <c r="D46" i="58"/>
  <c r="T45" i="58"/>
  <c r="S45" i="58"/>
  <c r="N45" i="58"/>
  <c r="J45" i="58"/>
  <c r="I45" i="58"/>
  <c r="D45" i="58"/>
  <c r="T44" i="58"/>
  <c r="S44" i="58"/>
  <c r="N44" i="58"/>
  <c r="J44" i="58"/>
  <c r="I44" i="58"/>
  <c r="D44" i="58"/>
  <c r="T43" i="58"/>
  <c r="S43" i="58"/>
  <c r="N43" i="58"/>
  <c r="J43" i="58"/>
  <c r="I43" i="58"/>
  <c r="D43" i="58"/>
  <c r="T42" i="58"/>
  <c r="S42" i="58"/>
  <c r="N42" i="58"/>
  <c r="J42" i="58"/>
  <c r="I42" i="58"/>
  <c r="D42" i="58"/>
  <c r="T41" i="58"/>
  <c r="S41" i="58"/>
  <c r="N41" i="58"/>
  <c r="J41" i="58"/>
  <c r="I41" i="58"/>
  <c r="D41" i="58"/>
  <c r="T40" i="58"/>
  <c r="S40" i="58"/>
  <c r="N40" i="58"/>
  <c r="J40" i="58"/>
  <c r="I40" i="58"/>
  <c r="D40" i="58"/>
  <c r="N35" i="58"/>
  <c r="D35" i="58"/>
  <c r="Q29" i="58"/>
  <c r="G29" i="58"/>
  <c r="T27" i="58"/>
  <c r="S27" i="58"/>
  <c r="N27" i="58"/>
  <c r="J27" i="58"/>
  <c r="I27" i="58"/>
  <c r="D27" i="58"/>
  <c r="T26" i="58"/>
  <c r="S26" i="58"/>
  <c r="N26" i="58"/>
  <c r="J26" i="58"/>
  <c r="I26" i="58"/>
  <c r="D26" i="58"/>
  <c r="T25" i="58"/>
  <c r="S25" i="58"/>
  <c r="N25" i="58"/>
  <c r="J25" i="58"/>
  <c r="I25" i="58"/>
  <c r="D25" i="58"/>
  <c r="T24" i="58"/>
  <c r="S24" i="58"/>
  <c r="N24" i="58"/>
  <c r="J24" i="58"/>
  <c r="I24" i="58"/>
  <c r="D24" i="58"/>
  <c r="T23" i="58"/>
  <c r="S23" i="58"/>
  <c r="N23" i="58"/>
  <c r="J23" i="58"/>
  <c r="I23" i="58"/>
  <c r="D23" i="58"/>
  <c r="T22" i="58"/>
  <c r="S22" i="58"/>
  <c r="N22" i="58"/>
  <c r="J22" i="58"/>
  <c r="I22" i="58"/>
  <c r="D22" i="58"/>
  <c r="T21" i="58"/>
  <c r="S21" i="58"/>
  <c r="N21" i="58"/>
  <c r="J21" i="58"/>
  <c r="I21" i="58"/>
  <c r="D21" i="58"/>
  <c r="T20" i="58"/>
  <c r="S20" i="58"/>
  <c r="N20" i="58"/>
  <c r="J20" i="58"/>
  <c r="I20" i="58"/>
  <c r="D20" i="58"/>
  <c r="T19" i="58"/>
  <c r="S19" i="58"/>
  <c r="N19" i="58"/>
  <c r="J19" i="58"/>
  <c r="I19" i="58"/>
  <c r="D19" i="58"/>
  <c r="T18" i="58"/>
  <c r="S18" i="58"/>
  <c r="N18" i="58"/>
  <c r="J18" i="58"/>
  <c r="I18" i="58"/>
  <c r="D18" i="58"/>
  <c r="T17" i="58"/>
  <c r="S17" i="58"/>
  <c r="N17" i="58"/>
  <c r="J17" i="58"/>
  <c r="I17" i="58"/>
  <c r="D17" i="58"/>
  <c r="T16" i="58"/>
  <c r="S16" i="58"/>
  <c r="N16" i="58"/>
  <c r="J16" i="58"/>
  <c r="I16" i="58"/>
  <c r="D16" i="58"/>
  <c r="T15" i="58"/>
  <c r="S15" i="58"/>
  <c r="N15" i="58"/>
  <c r="J15" i="58"/>
  <c r="I15" i="58"/>
  <c r="D15" i="58"/>
  <c r="T14" i="58"/>
  <c r="S14" i="58"/>
  <c r="N14" i="58"/>
  <c r="J14" i="58"/>
  <c r="I14" i="58"/>
  <c r="D14" i="58"/>
  <c r="T13" i="58"/>
  <c r="S13" i="58"/>
  <c r="N13" i="58"/>
  <c r="J13" i="58"/>
  <c r="I13" i="58"/>
  <c r="D13" i="58"/>
  <c r="N8" i="58"/>
  <c r="D8" i="58"/>
  <c r="T4" i="58"/>
  <c r="B4" i="58"/>
  <c r="Q56" i="57"/>
  <c r="G56" i="57"/>
  <c r="T54" i="57"/>
  <c r="S54" i="57"/>
  <c r="N54" i="57"/>
  <c r="J54" i="57"/>
  <c r="I54" i="57"/>
  <c r="D54" i="57"/>
  <c r="T53" i="57"/>
  <c r="S53" i="57"/>
  <c r="N53" i="57"/>
  <c r="J53" i="57"/>
  <c r="I53" i="57"/>
  <c r="D53" i="57"/>
  <c r="T52" i="57"/>
  <c r="S52" i="57"/>
  <c r="N52" i="57"/>
  <c r="J52" i="57"/>
  <c r="I52" i="57"/>
  <c r="D52" i="57"/>
  <c r="T51" i="57"/>
  <c r="S51" i="57"/>
  <c r="N51" i="57"/>
  <c r="J51" i="57"/>
  <c r="I51" i="57"/>
  <c r="D51" i="57"/>
  <c r="T50" i="57"/>
  <c r="S50" i="57"/>
  <c r="N50" i="57"/>
  <c r="J50" i="57"/>
  <c r="I50" i="57"/>
  <c r="D50" i="57"/>
  <c r="T49" i="57"/>
  <c r="S49" i="57"/>
  <c r="N49" i="57"/>
  <c r="J49" i="57"/>
  <c r="I49" i="57"/>
  <c r="D49" i="57"/>
  <c r="T48" i="57"/>
  <c r="S48" i="57"/>
  <c r="N48" i="57"/>
  <c r="J48" i="57"/>
  <c r="I48" i="57"/>
  <c r="D48" i="57"/>
  <c r="T47" i="57"/>
  <c r="S47" i="57"/>
  <c r="N47" i="57"/>
  <c r="J47" i="57"/>
  <c r="I47" i="57"/>
  <c r="D47" i="57"/>
  <c r="T46" i="57"/>
  <c r="S46" i="57"/>
  <c r="N46" i="57"/>
  <c r="J46" i="57"/>
  <c r="I46" i="57"/>
  <c r="D46" i="57"/>
  <c r="T45" i="57"/>
  <c r="S45" i="57"/>
  <c r="N45" i="57"/>
  <c r="J45" i="57"/>
  <c r="I45" i="57"/>
  <c r="D45" i="57"/>
  <c r="T44" i="57"/>
  <c r="S44" i="57"/>
  <c r="N44" i="57"/>
  <c r="J44" i="57"/>
  <c r="I44" i="57"/>
  <c r="D44" i="57"/>
  <c r="T43" i="57"/>
  <c r="S43" i="57"/>
  <c r="N43" i="57"/>
  <c r="J43" i="57"/>
  <c r="I43" i="57"/>
  <c r="D43" i="57"/>
  <c r="T42" i="57"/>
  <c r="S42" i="57"/>
  <c r="N42" i="57"/>
  <c r="J42" i="57"/>
  <c r="I42" i="57"/>
  <c r="D42" i="57"/>
  <c r="T41" i="57"/>
  <c r="S41" i="57"/>
  <c r="N41" i="57"/>
  <c r="J41" i="57"/>
  <c r="I41" i="57"/>
  <c r="D41" i="57"/>
  <c r="T40" i="57"/>
  <c r="S40" i="57"/>
  <c r="N40" i="57"/>
  <c r="J40" i="57"/>
  <c r="I40" i="57"/>
  <c r="D40" i="57"/>
  <c r="N35" i="57"/>
  <c r="D35" i="57"/>
  <c r="Q29" i="57"/>
  <c r="G29" i="57"/>
  <c r="T27" i="57"/>
  <c r="S27" i="57"/>
  <c r="N27" i="57"/>
  <c r="J27" i="57"/>
  <c r="I27" i="57"/>
  <c r="D27" i="57"/>
  <c r="T26" i="57"/>
  <c r="S26" i="57"/>
  <c r="N26" i="57"/>
  <c r="J26" i="57"/>
  <c r="I26" i="57"/>
  <c r="D26" i="57"/>
  <c r="T25" i="57"/>
  <c r="S25" i="57"/>
  <c r="N25" i="57"/>
  <c r="J25" i="57"/>
  <c r="I25" i="57"/>
  <c r="D25" i="57"/>
  <c r="T24" i="57"/>
  <c r="S24" i="57"/>
  <c r="N24" i="57"/>
  <c r="J24" i="57"/>
  <c r="I24" i="57"/>
  <c r="D24" i="57"/>
  <c r="T23" i="57"/>
  <c r="S23" i="57"/>
  <c r="N23" i="57"/>
  <c r="J23" i="57"/>
  <c r="I23" i="57"/>
  <c r="D23" i="57"/>
  <c r="T22" i="57"/>
  <c r="S22" i="57"/>
  <c r="N22" i="57"/>
  <c r="J22" i="57"/>
  <c r="I22" i="57"/>
  <c r="D22" i="57"/>
  <c r="T21" i="57"/>
  <c r="S21" i="57"/>
  <c r="N21" i="57"/>
  <c r="J21" i="57"/>
  <c r="I21" i="57"/>
  <c r="D21" i="57"/>
  <c r="T20" i="57"/>
  <c r="S20" i="57"/>
  <c r="N20" i="57"/>
  <c r="J20" i="57"/>
  <c r="I20" i="57"/>
  <c r="D20" i="57"/>
  <c r="T19" i="57"/>
  <c r="S19" i="57"/>
  <c r="N19" i="57"/>
  <c r="J19" i="57"/>
  <c r="I19" i="57"/>
  <c r="D19" i="57"/>
  <c r="T18" i="57"/>
  <c r="S18" i="57"/>
  <c r="N18" i="57"/>
  <c r="J18" i="57"/>
  <c r="I18" i="57"/>
  <c r="D18" i="57"/>
  <c r="T17" i="57"/>
  <c r="S17" i="57"/>
  <c r="N17" i="57"/>
  <c r="J17" i="57"/>
  <c r="I17" i="57"/>
  <c r="D17" i="57"/>
  <c r="T16" i="57"/>
  <c r="S16" i="57"/>
  <c r="N16" i="57"/>
  <c r="J16" i="57"/>
  <c r="I16" i="57"/>
  <c r="D16" i="57"/>
  <c r="T15" i="57"/>
  <c r="S15" i="57"/>
  <c r="N15" i="57"/>
  <c r="J15" i="57"/>
  <c r="I15" i="57"/>
  <c r="D15" i="57"/>
  <c r="T14" i="57"/>
  <c r="S14" i="57"/>
  <c r="N14" i="57"/>
  <c r="J14" i="57"/>
  <c r="I14" i="57"/>
  <c r="D14" i="57"/>
  <c r="T13" i="57"/>
  <c r="S13" i="57"/>
  <c r="N13" i="57"/>
  <c r="J13" i="57"/>
  <c r="I13" i="57"/>
  <c r="D13" i="57"/>
  <c r="N8" i="57"/>
  <c r="D8" i="57"/>
  <c r="T4" i="57"/>
  <c r="B4" i="57"/>
  <c r="Q56" i="56"/>
  <c r="G56" i="56"/>
  <c r="T54" i="56"/>
  <c r="S54" i="56"/>
  <c r="N54" i="56"/>
  <c r="J54" i="56"/>
  <c r="I54" i="56"/>
  <c r="D54" i="56"/>
  <c r="T53" i="56"/>
  <c r="S53" i="56"/>
  <c r="N53" i="56"/>
  <c r="J53" i="56"/>
  <c r="I53" i="56"/>
  <c r="D53" i="56"/>
  <c r="T52" i="56"/>
  <c r="S52" i="56"/>
  <c r="N52" i="56"/>
  <c r="J52" i="56"/>
  <c r="I52" i="56"/>
  <c r="D52" i="56"/>
  <c r="T51" i="56"/>
  <c r="S51" i="56"/>
  <c r="N51" i="56"/>
  <c r="J51" i="56"/>
  <c r="I51" i="56"/>
  <c r="D51" i="56"/>
  <c r="T50" i="56"/>
  <c r="S50" i="56"/>
  <c r="N50" i="56"/>
  <c r="J50" i="56"/>
  <c r="I50" i="56"/>
  <c r="D50" i="56"/>
  <c r="T49" i="56"/>
  <c r="S49" i="56"/>
  <c r="N49" i="56"/>
  <c r="J49" i="56"/>
  <c r="I49" i="56"/>
  <c r="D49" i="56"/>
  <c r="T48" i="56"/>
  <c r="S48" i="56"/>
  <c r="N48" i="56"/>
  <c r="J48" i="56"/>
  <c r="I48" i="56"/>
  <c r="D48" i="56"/>
  <c r="T47" i="56"/>
  <c r="S47" i="56"/>
  <c r="N47" i="56"/>
  <c r="J47" i="56"/>
  <c r="I47" i="56"/>
  <c r="D47" i="56"/>
  <c r="T46" i="56"/>
  <c r="S46" i="56"/>
  <c r="N46" i="56"/>
  <c r="J46" i="56"/>
  <c r="I46" i="56"/>
  <c r="D46" i="56"/>
  <c r="T45" i="56"/>
  <c r="S45" i="56"/>
  <c r="N45" i="56"/>
  <c r="J45" i="56"/>
  <c r="I45" i="56"/>
  <c r="D45" i="56"/>
  <c r="T44" i="56"/>
  <c r="S44" i="56"/>
  <c r="N44" i="56"/>
  <c r="J44" i="56"/>
  <c r="I44" i="56"/>
  <c r="D44" i="56"/>
  <c r="T43" i="56"/>
  <c r="S43" i="56"/>
  <c r="N43" i="56"/>
  <c r="J43" i="56"/>
  <c r="I43" i="56"/>
  <c r="D43" i="56"/>
  <c r="T42" i="56"/>
  <c r="S42" i="56"/>
  <c r="N42" i="56"/>
  <c r="J42" i="56"/>
  <c r="I42" i="56"/>
  <c r="D42" i="56"/>
  <c r="T41" i="56"/>
  <c r="S41" i="56"/>
  <c r="N41" i="56"/>
  <c r="J41" i="56"/>
  <c r="I41" i="56"/>
  <c r="D41" i="56"/>
  <c r="T40" i="56"/>
  <c r="S40" i="56"/>
  <c r="N40" i="56"/>
  <c r="J40" i="56"/>
  <c r="I40" i="56"/>
  <c r="D40" i="56"/>
  <c r="N35" i="56"/>
  <c r="D35" i="56"/>
  <c r="Q29" i="56"/>
  <c r="G29" i="56"/>
  <c r="T27" i="56"/>
  <c r="S27" i="56"/>
  <c r="N27" i="56"/>
  <c r="J27" i="56"/>
  <c r="I27" i="56"/>
  <c r="D27" i="56"/>
  <c r="T26" i="56"/>
  <c r="S26" i="56"/>
  <c r="N26" i="56"/>
  <c r="J26" i="56"/>
  <c r="I26" i="56"/>
  <c r="D26" i="56"/>
  <c r="T25" i="56"/>
  <c r="S25" i="56"/>
  <c r="N25" i="56"/>
  <c r="J25" i="56"/>
  <c r="I25" i="56"/>
  <c r="D25" i="56"/>
  <c r="T24" i="56"/>
  <c r="S24" i="56"/>
  <c r="N24" i="56"/>
  <c r="J24" i="56"/>
  <c r="I24" i="56"/>
  <c r="D24" i="56"/>
  <c r="T23" i="56"/>
  <c r="S23" i="56"/>
  <c r="N23" i="56"/>
  <c r="J23" i="56"/>
  <c r="I23" i="56"/>
  <c r="D23" i="56"/>
  <c r="T22" i="56"/>
  <c r="S22" i="56"/>
  <c r="N22" i="56"/>
  <c r="J22" i="56"/>
  <c r="I22" i="56"/>
  <c r="D22" i="56"/>
  <c r="T21" i="56"/>
  <c r="S21" i="56"/>
  <c r="N21" i="56"/>
  <c r="J21" i="56"/>
  <c r="I21" i="56"/>
  <c r="D21" i="56"/>
  <c r="T20" i="56"/>
  <c r="S20" i="56"/>
  <c r="N20" i="56"/>
  <c r="J20" i="56"/>
  <c r="I20" i="56"/>
  <c r="D20" i="56"/>
  <c r="T19" i="56"/>
  <c r="S19" i="56"/>
  <c r="N19" i="56"/>
  <c r="J19" i="56"/>
  <c r="I19" i="56"/>
  <c r="D19" i="56"/>
  <c r="T18" i="56"/>
  <c r="S18" i="56"/>
  <c r="N18" i="56"/>
  <c r="J18" i="56"/>
  <c r="I18" i="56"/>
  <c r="D18" i="56"/>
  <c r="T17" i="56"/>
  <c r="S17" i="56"/>
  <c r="N17" i="56"/>
  <c r="J17" i="56"/>
  <c r="I17" i="56"/>
  <c r="D17" i="56"/>
  <c r="T16" i="56"/>
  <c r="S16" i="56"/>
  <c r="N16" i="56"/>
  <c r="J16" i="56"/>
  <c r="I16" i="56"/>
  <c r="D16" i="56"/>
  <c r="T15" i="56"/>
  <c r="S15" i="56"/>
  <c r="N15" i="56"/>
  <c r="J15" i="56"/>
  <c r="I15" i="56"/>
  <c r="D15" i="56"/>
  <c r="T14" i="56"/>
  <c r="S14" i="56"/>
  <c r="N14" i="56"/>
  <c r="Q28" i="56" s="1"/>
  <c r="Q31" i="56" s="1"/>
  <c r="J14" i="56"/>
  <c r="I14" i="56"/>
  <c r="D14" i="56"/>
  <c r="T13" i="56"/>
  <c r="S13" i="56"/>
  <c r="N13" i="56"/>
  <c r="J13" i="56"/>
  <c r="I13" i="56"/>
  <c r="D13" i="56"/>
  <c r="N8" i="56"/>
  <c r="D8" i="56"/>
  <c r="T4" i="56"/>
  <c r="B4" i="56"/>
  <c r="Q56" i="55"/>
  <c r="G56" i="55"/>
  <c r="T54" i="55"/>
  <c r="S54" i="55"/>
  <c r="N54" i="55"/>
  <c r="J54" i="55"/>
  <c r="I54" i="55"/>
  <c r="D54" i="55"/>
  <c r="T53" i="55"/>
  <c r="S53" i="55"/>
  <c r="N53" i="55"/>
  <c r="J53" i="55"/>
  <c r="I53" i="55"/>
  <c r="D53" i="55"/>
  <c r="T52" i="55"/>
  <c r="S52" i="55"/>
  <c r="N52" i="55"/>
  <c r="J52" i="55"/>
  <c r="I52" i="55"/>
  <c r="D52" i="55"/>
  <c r="T51" i="55"/>
  <c r="S51" i="55"/>
  <c r="N51" i="55"/>
  <c r="J51" i="55"/>
  <c r="I51" i="55"/>
  <c r="D51" i="55"/>
  <c r="T50" i="55"/>
  <c r="S50" i="55"/>
  <c r="N50" i="55"/>
  <c r="J50" i="55"/>
  <c r="I50" i="55"/>
  <c r="D50" i="55"/>
  <c r="T49" i="55"/>
  <c r="S49" i="55"/>
  <c r="N49" i="55"/>
  <c r="J49" i="55"/>
  <c r="I49" i="55"/>
  <c r="D49" i="55"/>
  <c r="T48" i="55"/>
  <c r="S48" i="55"/>
  <c r="N48" i="55"/>
  <c r="J48" i="55"/>
  <c r="I48" i="55"/>
  <c r="D48" i="55"/>
  <c r="T47" i="55"/>
  <c r="S47" i="55"/>
  <c r="N47" i="55"/>
  <c r="J47" i="55"/>
  <c r="I47" i="55"/>
  <c r="D47" i="55"/>
  <c r="T46" i="55"/>
  <c r="S46" i="55"/>
  <c r="N46" i="55"/>
  <c r="J46" i="55"/>
  <c r="I46" i="55"/>
  <c r="D46" i="55"/>
  <c r="T45" i="55"/>
  <c r="S45" i="55"/>
  <c r="N45" i="55"/>
  <c r="J45" i="55"/>
  <c r="I45" i="55"/>
  <c r="D45" i="55"/>
  <c r="T44" i="55"/>
  <c r="S44" i="55"/>
  <c r="N44" i="55"/>
  <c r="J44" i="55"/>
  <c r="I44" i="55"/>
  <c r="D44" i="55"/>
  <c r="T43" i="55"/>
  <c r="S43" i="55"/>
  <c r="N43" i="55"/>
  <c r="J43" i="55"/>
  <c r="I43" i="55"/>
  <c r="D43" i="55"/>
  <c r="T42" i="55"/>
  <c r="S42" i="55"/>
  <c r="N42" i="55"/>
  <c r="J42" i="55"/>
  <c r="I42" i="55"/>
  <c r="D42" i="55"/>
  <c r="T41" i="55"/>
  <c r="S41" i="55"/>
  <c r="N41" i="55"/>
  <c r="J41" i="55"/>
  <c r="I41" i="55"/>
  <c r="D41" i="55"/>
  <c r="T40" i="55"/>
  <c r="S40" i="55"/>
  <c r="N40" i="55"/>
  <c r="J40" i="55"/>
  <c r="I40" i="55"/>
  <c r="D40" i="55"/>
  <c r="N35" i="55"/>
  <c r="D35" i="55"/>
  <c r="Q29" i="55"/>
  <c r="G29" i="55"/>
  <c r="T27" i="55"/>
  <c r="S27" i="55"/>
  <c r="N27" i="55"/>
  <c r="J27" i="55"/>
  <c r="I27" i="55"/>
  <c r="D27" i="55"/>
  <c r="T26" i="55"/>
  <c r="S26" i="55"/>
  <c r="N26" i="55"/>
  <c r="J26" i="55"/>
  <c r="I26" i="55"/>
  <c r="D26" i="55"/>
  <c r="T25" i="55"/>
  <c r="S25" i="55"/>
  <c r="N25" i="55"/>
  <c r="J25" i="55"/>
  <c r="I25" i="55"/>
  <c r="D25" i="55"/>
  <c r="T24" i="55"/>
  <c r="S24" i="55"/>
  <c r="N24" i="55"/>
  <c r="J24" i="55"/>
  <c r="I24" i="55"/>
  <c r="D24" i="55"/>
  <c r="T23" i="55"/>
  <c r="S23" i="55"/>
  <c r="N23" i="55"/>
  <c r="J23" i="55"/>
  <c r="I23" i="55"/>
  <c r="D23" i="55"/>
  <c r="T22" i="55"/>
  <c r="S22" i="55"/>
  <c r="N22" i="55"/>
  <c r="J22" i="55"/>
  <c r="I22" i="55"/>
  <c r="D22" i="55"/>
  <c r="T21" i="55"/>
  <c r="S21" i="55"/>
  <c r="N21" i="55"/>
  <c r="J21" i="55"/>
  <c r="I21" i="55"/>
  <c r="D21" i="55"/>
  <c r="T20" i="55"/>
  <c r="S20" i="55"/>
  <c r="N20" i="55"/>
  <c r="J20" i="55"/>
  <c r="I20" i="55"/>
  <c r="D20" i="55"/>
  <c r="T19" i="55"/>
  <c r="S19" i="55"/>
  <c r="N19" i="55"/>
  <c r="J19" i="55"/>
  <c r="I19" i="55"/>
  <c r="D19" i="55"/>
  <c r="T18" i="55"/>
  <c r="S18" i="55"/>
  <c r="N18" i="55"/>
  <c r="J18" i="55"/>
  <c r="I18" i="55"/>
  <c r="D18" i="55"/>
  <c r="T17" i="55"/>
  <c r="S17" i="55"/>
  <c r="N17" i="55"/>
  <c r="J17" i="55"/>
  <c r="I17" i="55"/>
  <c r="D17" i="55"/>
  <c r="T16" i="55"/>
  <c r="S16" i="55"/>
  <c r="N16" i="55"/>
  <c r="J16" i="55"/>
  <c r="I16" i="55"/>
  <c r="D16" i="55"/>
  <c r="T15" i="55"/>
  <c r="S15" i="55"/>
  <c r="N15" i="55"/>
  <c r="J15" i="55"/>
  <c r="I15" i="55"/>
  <c r="D15" i="55"/>
  <c r="T14" i="55"/>
  <c r="S14" i="55"/>
  <c r="N14" i="55"/>
  <c r="J14" i="55"/>
  <c r="I14" i="55"/>
  <c r="D14" i="55"/>
  <c r="T13" i="55"/>
  <c r="S13" i="55"/>
  <c r="N13" i="55"/>
  <c r="J13" i="55"/>
  <c r="I13" i="55"/>
  <c r="D13" i="55"/>
  <c r="N8" i="55"/>
  <c r="D8" i="55"/>
  <c r="T4" i="55"/>
  <c r="B4" i="55"/>
  <c r="Q56" i="54"/>
  <c r="G56" i="54"/>
  <c r="T54" i="54"/>
  <c r="S54" i="54"/>
  <c r="N54" i="54"/>
  <c r="J54" i="54"/>
  <c r="I54" i="54"/>
  <c r="D54" i="54"/>
  <c r="T53" i="54"/>
  <c r="S53" i="54"/>
  <c r="N53" i="54"/>
  <c r="J53" i="54"/>
  <c r="I53" i="54"/>
  <c r="D53" i="54"/>
  <c r="T52" i="54"/>
  <c r="S52" i="54"/>
  <c r="N52" i="54"/>
  <c r="J52" i="54"/>
  <c r="I52" i="54"/>
  <c r="D52" i="54"/>
  <c r="T51" i="54"/>
  <c r="S51" i="54"/>
  <c r="N51" i="54"/>
  <c r="J51" i="54"/>
  <c r="I51" i="54"/>
  <c r="D51" i="54"/>
  <c r="T50" i="54"/>
  <c r="S50" i="54"/>
  <c r="N50" i="54"/>
  <c r="J50" i="54"/>
  <c r="I50" i="54"/>
  <c r="D50" i="54"/>
  <c r="T49" i="54"/>
  <c r="S49" i="54"/>
  <c r="N49" i="54"/>
  <c r="J49" i="54"/>
  <c r="I49" i="54"/>
  <c r="D49" i="54"/>
  <c r="T48" i="54"/>
  <c r="S48" i="54"/>
  <c r="N48" i="54"/>
  <c r="J48" i="54"/>
  <c r="I48" i="54"/>
  <c r="D48" i="54"/>
  <c r="T47" i="54"/>
  <c r="S47" i="54"/>
  <c r="N47" i="54"/>
  <c r="J47" i="54"/>
  <c r="I47" i="54"/>
  <c r="D47" i="54"/>
  <c r="T46" i="54"/>
  <c r="S46" i="54"/>
  <c r="N46" i="54"/>
  <c r="J46" i="54"/>
  <c r="I46" i="54"/>
  <c r="D46" i="54"/>
  <c r="T45" i="54"/>
  <c r="S45" i="54"/>
  <c r="N45" i="54"/>
  <c r="J45" i="54"/>
  <c r="I45" i="54"/>
  <c r="D45" i="54"/>
  <c r="T44" i="54"/>
  <c r="S44" i="54"/>
  <c r="N44" i="54"/>
  <c r="J44" i="54"/>
  <c r="I44" i="54"/>
  <c r="D44" i="54"/>
  <c r="T43" i="54"/>
  <c r="S43" i="54"/>
  <c r="N43" i="54"/>
  <c r="J43" i="54"/>
  <c r="I43" i="54"/>
  <c r="D43" i="54"/>
  <c r="D40" i="54"/>
  <c r="D41" i="54"/>
  <c r="D42" i="54"/>
  <c r="I40" i="54"/>
  <c r="I41" i="54"/>
  <c r="I42" i="54"/>
  <c r="T42" i="54"/>
  <c r="S42" i="54"/>
  <c r="N42" i="54"/>
  <c r="J42" i="54"/>
  <c r="T41" i="54"/>
  <c r="S41" i="54"/>
  <c r="N41" i="54"/>
  <c r="J41" i="54"/>
  <c r="T40" i="54"/>
  <c r="S40" i="54"/>
  <c r="N40" i="54"/>
  <c r="J40" i="54"/>
  <c r="N35" i="54"/>
  <c r="D35" i="54"/>
  <c r="Q29" i="54"/>
  <c r="G29" i="54"/>
  <c r="T27" i="54"/>
  <c r="S27" i="54"/>
  <c r="N27" i="54"/>
  <c r="J27" i="54"/>
  <c r="I27" i="54"/>
  <c r="D27" i="54"/>
  <c r="T26" i="54"/>
  <c r="S26" i="54"/>
  <c r="N26" i="54"/>
  <c r="J26" i="54"/>
  <c r="I26" i="54"/>
  <c r="D26" i="54"/>
  <c r="T25" i="54"/>
  <c r="S25" i="54"/>
  <c r="N25" i="54"/>
  <c r="J25" i="54"/>
  <c r="I25" i="54"/>
  <c r="D25" i="54"/>
  <c r="T24" i="54"/>
  <c r="S24" i="54"/>
  <c r="N24" i="54"/>
  <c r="J24" i="54"/>
  <c r="I24" i="54"/>
  <c r="D24" i="54"/>
  <c r="T23" i="54"/>
  <c r="S23" i="54"/>
  <c r="N23" i="54"/>
  <c r="J23" i="54"/>
  <c r="I23" i="54"/>
  <c r="D23" i="54"/>
  <c r="T22" i="54"/>
  <c r="S22" i="54"/>
  <c r="N22" i="54"/>
  <c r="J22" i="54"/>
  <c r="I22" i="54"/>
  <c r="D22" i="54"/>
  <c r="T21" i="54"/>
  <c r="S21" i="54"/>
  <c r="N21" i="54"/>
  <c r="J21" i="54"/>
  <c r="I21" i="54"/>
  <c r="D21" i="54"/>
  <c r="T20" i="54"/>
  <c r="S20" i="54"/>
  <c r="N20" i="54"/>
  <c r="J20" i="54"/>
  <c r="I20" i="54"/>
  <c r="D20" i="54"/>
  <c r="T19" i="54"/>
  <c r="S19" i="54"/>
  <c r="N19" i="54"/>
  <c r="J19" i="54"/>
  <c r="I19" i="54"/>
  <c r="D19" i="54"/>
  <c r="T18" i="54"/>
  <c r="S18" i="54"/>
  <c r="N18" i="54"/>
  <c r="J18" i="54"/>
  <c r="I18" i="54"/>
  <c r="D18" i="54"/>
  <c r="T17" i="54"/>
  <c r="S17" i="54"/>
  <c r="N17" i="54"/>
  <c r="J17" i="54"/>
  <c r="I17" i="54"/>
  <c r="D17" i="54"/>
  <c r="T16" i="54"/>
  <c r="S16" i="54"/>
  <c r="N16" i="54"/>
  <c r="J16" i="54"/>
  <c r="I16" i="54"/>
  <c r="D16" i="54"/>
  <c r="T15" i="54"/>
  <c r="S15" i="54"/>
  <c r="N15" i="54"/>
  <c r="J15" i="54"/>
  <c r="I15" i="54"/>
  <c r="D15" i="54"/>
  <c r="T14" i="54"/>
  <c r="S14" i="54"/>
  <c r="N14" i="54"/>
  <c r="J14" i="54"/>
  <c r="I14" i="54"/>
  <c r="D14" i="54"/>
  <c r="T13" i="54"/>
  <c r="S13" i="54"/>
  <c r="N13" i="54"/>
  <c r="J13" i="54"/>
  <c r="I13" i="54"/>
  <c r="D13" i="54"/>
  <c r="N8" i="54"/>
  <c r="D8" i="54"/>
  <c r="T4" i="54"/>
  <c r="B4" i="54"/>
  <c r="Q56" i="53"/>
  <c r="G56" i="53"/>
  <c r="T54" i="53"/>
  <c r="S54" i="53"/>
  <c r="N54" i="53"/>
  <c r="J54" i="53"/>
  <c r="I54" i="53"/>
  <c r="D54" i="53"/>
  <c r="T53" i="53"/>
  <c r="S53" i="53"/>
  <c r="N53" i="53"/>
  <c r="J53" i="53"/>
  <c r="I53" i="53"/>
  <c r="D53" i="53"/>
  <c r="T52" i="53"/>
  <c r="S52" i="53"/>
  <c r="N52" i="53"/>
  <c r="J52" i="53"/>
  <c r="I52" i="53"/>
  <c r="D52" i="53"/>
  <c r="T51" i="53"/>
  <c r="S51" i="53"/>
  <c r="N51" i="53"/>
  <c r="J51" i="53"/>
  <c r="I51" i="53"/>
  <c r="D51" i="53"/>
  <c r="T50" i="53"/>
  <c r="S50" i="53"/>
  <c r="N50" i="53"/>
  <c r="J50" i="53"/>
  <c r="I50" i="53"/>
  <c r="D50" i="53"/>
  <c r="T49" i="53"/>
  <c r="S49" i="53"/>
  <c r="N49" i="53"/>
  <c r="J49" i="53"/>
  <c r="I49" i="53"/>
  <c r="D49" i="53"/>
  <c r="T48" i="53"/>
  <c r="S48" i="53"/>
  <c r="N48" i="53"/>
  <c r="J48" i="53"/>
  <c r="I48" i="53"/>
  <c r="D48" i="53"/>
  <c r="T47" i="53"/>
  <c r="S47" i="53"/>
  <c r="N47" i="53"/>
  <c r="J47" i="53"/>
  <c r="I47" i="53"/>
  <c r="D47" i="53"/>
  <c r="T46" i="53"/>
  <c r="S46" i="53"/>
  <c r="N46" i="53"/>
  <c r="J46" i="53"/>
  <c r="I46" i="53"/>
  <c r="D46" i="53"/>
  <c r="T45" i="53"/>
  <c r="S45" i="53"/>
  <c r="N45" i="53"/>
  <c r="J45" i="53"/>
  <c r="I45" i="53"/>
  <c r="D45" i="53"/>
  <c r="T44" i="53"/>
  <c r="S44" i="53"/>
  <c r="N44" i="53"/>
  <c r="J44" i="53"/>
  <c r="I44" i="53"/>
  <c r="D44" i="53"/>
  <c r="T43" i="53"/>
  <c r="S43" i="53"/>
  <c r="N43" i="53"/>
  <c r="J43" i="53"/>
  <c r="I43" i="53"/>
  <c r="D43" i="53"/>
  <c r="T42" i="53"/>
  <c r="S42" i="53"/>
  <c r="N42" i="53"/>
  <c r="J42" i="53"/>
  <c r="I42" i="53"/>
  <c r="D42" i="53"/>
  <c r="T41" i="53"/>
  <c r="S41" i="53"/>
  <c r="N41" i="53"/>
  <c r="J41" i="53"/>
  <c r="I41" i="53"/>
  <c r="D41" i="53"/>
  <c r="T40" i="53"/>
  <c r="S40" i="53"/>
  <c r="N40" i="53"/>
  <c r="J40" i="53"/>
  <c r="I40" i="53"/>
  <c r="D40" i="53"/>
  <c r="N35" i="53"/>
  <c r="D35" i="53"/>
  <c r="Q29" i="53"/>
  <c r="G29" i="53"/>
  <c r="T27" i="53"/>
  <c r="S27" i="53"/>
  <c r="N27" i="53"/>
  <c r="J27" i="53"/>
  <c r="I27" i="53"/>
  <c r="D27" i="53"/>
  <c r="T26" i="53"/>
  <c r="S26" i="53"/>
  <c r="N26" i="53"/>
  <c r="J26" i="53"/>
  <c r="I26" i="53"/>
  <c r="D26" i="53"/>
  <c r="T25" i="53"/>
  <c r="S25" i="53"/>
  <c r="N25" i="53"/>
  <c r="J25" i="53"/>
  <c r="I25" i="53"/>
  <c r="D25" i="53"/>
  <c r="T24" i="53"/>
  <c r="S24" i="53"/>
  <c r="N24" i="53"/>
  <c r="J24" i="53"/>
  <c r="I24" i="53"/>
  <c r="D24" i="53"/>
  <c r="T23" i="53"/>
  <c r="S23" i="53"/>
  <c r="N23" i="53"/>
  <c r="J23" i="53"/>
  <c r="I23" i="53"/>
  <c r="D23" i="53"/>
  <c r="T22" i="53"/>
  <c r="S22" i="53"/>
  <c r="N22" i="53"/>
  <c r="J22" i="53"/>
  <c r="I22" i="53"/>
  <c r="D22" i="53"/>
  <c r="T21" i="53"/>
  <c r="S21" i="53"/>
  <c r="N21" i="53"/>
  <c r="J21" i="53"/>
  <c r="I21" i="53"/>
  <c r="D21" i="53"/>
  <c r="T20" i="53"/>
  <c r="S20" i="53"/>
  <c r="N20" i="53"/>
  <c r="J20" i="53"/>
  <c r="I20" i="53"/>
  <c r="D20" i="53"/>
  <c r="T19" i="53"/>
  <c r="S19" i="53"/>
  <c r="N19" i="53"/>
  <c r="J19" i="53"/>
  <c r="I19" i="53"/>
  <c r="D19" i="53"/>
  <c r="T18" i="53"/>
  <c r="S18" i="53"/>
  <c r="N18" i="53"/>
  <c r="J18" i="53"/>
  <c r="I18" i="53"/>
  <c r="D18" i="53"/>
  <c r="T17" i="53"/>
  <c r="S17" i="53"/>
  <c r="N17" i="53"/>
  <c r="J17" i="53"/>
  <c r="I17" i="53"/>
  <c r="D17" i="53"/>
  <c r="T16" i="53"/>
  <c r="S16" i="53"/>
  <c r="N16" i="53"/>
  <c r="J16" i="53"/>
  <c r="I16" i="53"/>
  <c r="D16" i="53"/>
  <c r="T15" i="53"/>
  <c r="S15" i="53"/>
  <c r="N15" i="53"/>
  <c r="J15" i="53"/>
  <c r="I15" i="53"/>
  <c r="D15" i="53"/>
  <c r="T14" i="53"/>
  <c r="S14" i="53"/>
  <c r="N14" i="53"/>
  <c r="J14" i="53"/>
  <c r="I14" i="53"/>
  <c r="D14" i="53"/>
  <c r="T13" i="53"/>
  <c r="S13" i="53"/>
  <c r="N13" i="53"/>
  <c r="Q28" i="53" s="1"/>
  <c r="J13" i="53"/>
  <c r="I13" i="53"/>
  <c r="D13" i="53"/>
  <c r="N8" i="53"/>
  <c r="D8" i="53"/>
  <c r="T4" i="53"/>
  <c r="B4" i="53"/>
  <c r="Q56" i="52"/>
  <c r="G56" i="52"/>
  <c r="T54" i="52"/>
  <c r="S54" i="52"/>
  <c r="N54" i="52"/>
  <c r="J54" i="52"/>
  <c r="I54" i="52"/>
  <c r="D54" i="52"/>
  <c r="T53" i="52"/>
  <c r="S53" i="52"/>
  <c r="N53" i="52"/>
  <c r="J53" i="52"/>
  <c r="I53" i="52"/>
  <c r="D53" i="52"/>
  <c r="T52" i="52"/>
  <c r="S52" i="52"/>
  <c r="N52" i="52"/>
  <c r="J52" i="52"/>
  <c r="I52" i="52"/>
  <c r="D52" i="52"/>
  <c r="T51" i="52"/>
  <c r="S51" i="52"/>
  <c r="N51" i="52"/>
  <c r="J51" i="52"/>
  <c r="I51" i="52"/>
  <c r="D51" i="52"/>
  <c r="T50" i="52"/>
  <c r="S50" i="52"/>
  <c r="N50" i="52"/>
  <c r="J50" i="52"/>
  <c r="I50" i="52"/>
  <c r="D50" i="52"/>
  <c r="T49" i="52"/>
  <c r="S49" i="52"/>
  <c r="N49" i="52"/>
  <c r="J49" i="52"/>
  <c r="I49" i="52"/>
  <c r="D49" i="52"/>
  <c r="T48" i="52"/>
  <c r="S48" i="52"/>
  <c r="N48" i="52"/>
  <c r="J48" i="52"/>
  <c r="I48" i="52"/>
  <c r="D48" i="52"/>
  <c r="T47" i="52"/>
  <c r="S47" i="52"/>
  <c r="N47" i="52"/>
  <c r="J47" i="52"/>
  <c r="I47" i="52"/>
  <c r="D47" i="52"/>
  <c r="T46" i="52"/>
  <c r="S46" i="52"/>
  <c r="N46" i="52"/>
  <c r="J46" i="52"/>
  <c r="I46" i="52"/>
  <c r="D46" i="52"/>
  <c r="T45" i="52"/>
  <c r="S45" i="52"/>
  <c r="N45" i="52"/>
  <c r="J45" i="52"/>
  <c r="I45" i="52"/>
  <c r="D45" i="52"/>
  <c r="T44" i="52"/>
  <c r="S44" i="52"/>
  <c r="N44" i="52"/>
  <c r="J44" i="52"/>
  <c r="I44" i="52"/>
  <c r="D44" i="52"/>
  <c r="T43" i="52"/>
  <c r="S43" i="52"/>
  <c r="N43" i="52"/>
  <c r="J43" i="52"/>
  <c r="I43" i="52"/>
  <c r="D43" i="52"/>
  <c r="T42" i="52"/>
  <c r="S42" i="52"/>
  <c r="N42" i="52"/>
  <c r="J42" i="52"/>
  <c r="I42" i="52"/>
  <c r="D42" i="52"/>
  <c r="T41" i="52"/>
  <c r="S41" i="52"/>
  <c r="N41" i="52"/>
  <c r="J41" i="52"/>
  <c r="I41" i="52"/>
  <c r="D41" i="52"/>
  <c r="T40" i="52"/>
  <c r="S40" i="52"/>
  <c r="N40" i="52"/>
  <c r="J40" i="52"/>
  <c r="I40" i="52"/>
  <c r="D40" i="52"/>
  <c r="N35" i="52"/>
  <c r="D35" i="52"/>
  <c r="Q29" i="52"/>
  <c r="G29" i="52"/>
  <c r="T27" i="52"/>
  <c r="S27" i="52"/>
  <c r="N27" i="52"/>
  <c r="J27" i="52"/>
  <c r="I27" i="52"/>
  <c r="D27" i="52"/>
  <c r="T26" i="52"/>
  <c r="S26" i="52"/>
  <c r="N26" i="52"/>
  <c r="J26" i="52"/>
  <c r="I26" i="52"/>
  <c r="D26" i="52"/>
  <c r="T25" i="52"/>
  <c r="S25" i="52"/>
  <c r="N25" i="52"/>
  <c r="J25" i="52"/>
  <c r="I25" i="52"/>
  <c r="D25" i="52"/>
  <c r="T24" i="52"/>
  <c r="S24" i="52"/>
  <c r="N24" i="52"/>
  <c r="J24" i="52"/>
  <c r="I24" i="52"/>
  <c r="D24" i="52"/>
  <c r="T23" i="52"/>
  <c r="S23" i="52"/>
  <c r="N23" i="52"/>
  <c r="J23" i="52"/>
  <c r="I23" i="52"/>
  <c r="D23" i="52"/>
  <c r="T22" i="52"/>
  <c r="S22" i="52"/>
  <c r="N22" i="52"/>
  <c r="J22" i="52"/>
  <c r="I22" i="52"/>
  <c r="D22" i="52"/>
  <c r="T21" i="52"/>
  <c r="S21" i="52"/>
  <c r="N21" i="52"/>
  <c r="J21" i="52"/>
  <c r="I21" i="52"/>
  <c r="D21" i="52"/>
  <c r="T20" i="52"/>
  <c r="S20" i="52"/>
  <c r="N20" i="52"/>
  <c r="J20" i="52"/>
  <c r="I20" i="52"/>
  <c r="D20" i="52"/>
  <c r="T19" i="52"/>
  <c r="S19" i="52"/>
  <c r="N19" i="52"/>
  <c r="J19" i="52"/>
  <c r="I19" i="52"/>
  <c r="D19" i="52"/>
  <c r="T18" i="52"/>
  <c r="S18" i="52"/>
  <c r="N18" i="52"/>
  <c r="J18" i="52"/>
  <c r="I18" i="52"/>
  <c r="D18" i="52"/>
  <c r="T17" i="52"/>
  <c r="S17" i="52"/>
  <c r="N17" i="52"/>
  <c r="J17" i="52"/>
  <c r="I17" i="52"/>
  <c r="D17" i="52"/>
  <c r="T16" i="52"/>
  <c r="S16" i="52"/>
  <c r="N16" i="52"/>
  <c r="J16" i="52"/>
  <c r="I16" i="52"/>
  <c r="D16" i="52"/>
  <c r="T15" i="52"/>
  <c r="S15" i="52"/>
  <c r="N15" i="52"/>
  <c r="J15" i="52"/>
  <c r="I15" i="52"/>
  <c r="D15" i="52"/>
  <c r="T14" i="52"/>
  <c r="S14" i="52"/>
  <c r="N14" i="52"/>
  <c r="J14" i="52"/>
  <c r="I14" i="52"/>
  <c r="D14" i="52"/>
  <c r="T13" i="52"/>
  <c r="S13" i="52"/>
  <c r="N13" i="52"/>
  <c r="J13" i="52"/>
  <c r="I13" i="52"/>
  <c r="D13" i="52"/>
  <c r="N8" i="52"/>
  <c r="D8" i="52"/>
  <c r="T4" i="52"/>
  <c r="B4" i="52"/>
  <c r="Q56" i="47"/>
  <c r="G56" i="47"/>
  <c r="T54" i="47"/>
  <c r="S54" i="47"/>
  <c r="N54" i="47"/>
  <c r="J54" i="47"/>
  <c r="I54" i="47"/>
  <c r="D54" i="47"/>
  <c r="T53" i="47"/>
  <c r="S53" i="47"/>
  <c r="N53" i="47"/>
  <c r="J53" i="47"/>
  <c r="I53" i="47"/>
  <c r="D53" i="47"/>
  <c r="T52" i="47"/>
  <c r="S52" i="47"/>
  <c r="N52" i="47"/>
  <c r="J52" i="47"/>
  <c r="I52" i="47"/>
  <c r="D52" i="47"/>
  <c r="T51" i="47"/>
  <c r="S51" i="47"/>
  <c r="N51" i="47"/>
  <c r="J51" i="47"/>
  <c r="I51" i="47"/>
  <c r="D51" i="47"/>
  <c r="T50" i="47"/>
  <c r="S50" i="47"/>
  <c r="N50" i="47"/>
  <c r="J50" i="47"/>
  <c r="I50" i="47"/>
  <c r="D50" i="47"/>
  <c r="T49" i="47"/>
  <c r="S49" i="47"/>
  <c r="N49" i="47"/>
  <c r="J49" i="47"/>
  <c r="I49" i="47"/>
  <c r="D49" i="47"/>
  <c r="T48" i="47"/>
  <c r="S48" i="47"/>
  <c r="N48" i="47"/>
  <c r="J48" i="47"/>
  <c r="I48" i="47"/>
  <c r="D48" i="47"/>
  <c r="T47" i="47"/>
  <c r="S47" i="47"/>
  <c r="N47" i="47"/>
  <c r="J47" i="47"/>
  <c r="I47" i="47"/>
  <c r="D47" i="47"/>
  <c r="T46" i="47"/>
  <c r="S46" i="47"/>
  <c r="N46" i="47"/>
  <c r="J46" i="47"/>
  <c r="I46" i="47"/>
  <c r="D46" i="47"/>
  <c r="T45" i="47"/>
  <c r="S45" i="47"/>
  <c r="N45" i="47"/>
  <c r="J45" i="47"/>
  <c r="I45" i="47"/>
  <c r="D45" i="47"/>
  <c r="T44" i="47"/>
  <c r="S44" i="47"/>
  <c r="N44" i="47"/>
  <c r="J44" i="47"/>
  <c r="I44" i="47"/>
  <c r="D44" i="47"/>
  <c r="T43" i="47"/>
  <c r="S43" i="47"/>
  <c r="N43" i="47"/>
  <c r="J43" i="47"/>
  <c r="I43" i="47"/>
  <c r="D43" i="47"/>
  <c r="T42" i="47"/>
  <c r="S42" i="47"/>
  <c r="N42" i="47"/>
  <c r="J42" i="47"/>
  <c r="I42" i="47"/>
  <c r="D42" i="47"/>
  <c r="T41" i="47"/>
  <c r="S41" i="47"/>
  <c r="N41" i="47"/>
  <c r="J41" i="47"/>
  <c r="I41" i="47"/>
  <c r="D41" i="47"/>
  <c r="T40" i="47"/>
  <c r="S40" i="47"/>
  <c r="N40" i="47"/>
  <c r="J40" i="47"/>
  <c r="I40" i="47"/>
  <c r="D40" i="47"/>
  <c r="N35" i="47"/>
  <c r="D35" i="47"/>
  <c r="Q29" i="47"/>
  <c r="G29" i="47"/>
  <c r="T27" i="47"/>
  <c r="S27" i="47"/>
  <c r="N27" i="47"/>
  <c r="J27" i="47"/>
  <c r="I27" i="47"/>
  <c r="D27" i="47"/>
  <c r="T26" i="47"/>
  <c r="S26" i="47"/>
  <c r="N26" i="47"/>
  <c r="J26" i="47"/>
  <c r="I26" i="47"/>
  <c r="D26" i="47"/>
  <c r="T25" i="47"/>
  <c r="S25" i="47"/>
  <c r="N25" i="47"/>
  <c r="J25" i="47"/>
  <c r="I25" i="47"/>
  <c r="D25" i="47"/>
  <c r="T24" i="47"/>
  <c r="S24" i="47"/>
  <c r="N24" i="47"/>
  <c r="J24" i="47"/>
  <c r="I24" i="47"/>
  <c r="D24" i="47"/>
  <c r="T23" i="47"/>
  <c r="S23" i="47"/>
  <c r="N23" i="47"/>
  <c r="J23" i="47"/>
  <c r="I23" i="47"/>
  <c r="D23" i="47"/>
  <c r="T22" i="47"/>
  <c r="S22" i="47"/>
  <c r="N22" i="47"/>
  <c r="J22" i="47"/>
  <c r="I22" i="47"/>
  <c r="D22" i="47"/>
  <c r="T21" i="47"/>
  <c r="S21" i="47"/>
  <c r="N21" i="47"/>
  <c r="J21" i="47"/>
  <c r="I21" i="47"/>
  <c r="D21" i="47"/>
  <c r="T20" i="47"/>
  <c r="S20" i="47"/>
  <c r="N20" i="47"/>
  <c r="J20" i="47"/>
  <c r="I20" i="47"/>
  <c r="D20" i="47"/>
  <c r="T19" i="47"/>
  <c r="S19" i="47"/>
  <c r="N19" i="47"/>
  <c r="J19" i="47"/>
  <c r="I19" i="47"/>
  <c r="D19" i="47"/>
  <c r="T18" i="47"/>
  <c r="S18" i="47"/>
  <c r="N18" i="47"/>
  <c r="J18" i="47"/>
  <c r="I18" i="47"/>
  <c r="D18" i="47"/>
  <c r="T17" i="47"/>
  <c r="S17" i="47"/>
  <c r="N17" i="47"/>
  <c r="J17" i="47"/>
  <c r="I17" i="47"/>
  <c r="D17" i="47"/>
  <c r="T16" i="47"/>
  <c r="S16" i="47"/>
  <c r="N16" i="47"/>
  <c r="J16" i="47"/>
  <c r="I16" i="47"/>
  <c r="D16" i="47"/>
  <c r="T15" i="47"/>
  <c r="S15" i="47"/>
  <c r="N15" i="47"/>
  <c r="J15" i="47"/>
  <c r="I15" i="47"/>
  <c r="D15" i="47"/>
  <c r="T14" i="47"/>
  <c r="S14" i="47"/>
  <c r="N14" i="47"/>
  <c r="J14" i="47"/>
  <c r="I14" i="47"/>
  <c r="D14" i="47"/>
  <c r="T13" i="47"/>
  <c r="S13" i="47"/>
  <c r="N13" i="47"/>
  <c r="J13" i="47"/>
  <c r="I13" i="47"/>
  <c r="D13" i="47"/>
  <c r="N8" i="47"/>
  <c r="D8" i="47"/>
  <c r="T4" i="47"/>
  <c r="B4" i="47"/>
  <c r="Q56" i="129"/>
  <c r="G56" i="129"/>
  <c r="T54" i="129"/>
  <c r="S54" i="129"/>
  <c r="N54" i="129"/>
  <c r="J54" i="129"/>
  <c r="I54" i="129"/>
  <c r="D54" i="129"/>
  <c r="T53" i="129"/>
  <c r="S53" i="129"/>
  <c r="N53" i="129"/>
  <c r="J53" i="129"/>
  <c r="I53" i="129"/>
  <c r="D53" i="129"/>
  <c r="T52" i="129"/>
  <c r="S52" i="129"/>
  <c r="N52" i="129"/>
  <c r="J52" i="129"/>
  <c r="I52" i="129"/>
  <c r="D52" i="129"/>
  <c r="T51" i="129"/>
  <c r="S51" i="129"/>
  <c r="N51" i="129"/>
  <c r="J51" i="129"/>
  <c r="I51" i="129"/>
  <c r="D51" i="129"/>
  <c r="T50" i="129"/>
  <c r="S50" i="129"/>
  <c r="N50" i="129"/>
  <c r="J50" i="129"/>
  <c r="I50" i="129"/>
  <c r="D50" i="129"/>
  <c r="T49" i="129"/>
  <c r="S49" i="129"/>
  <c r="N49" i="129"/>
  <c r="J49" i="129"/>
  <c r="I49" i="129"/>
  <c r="D49" i="129"/>
  <c r="T48" i="129"/>
  <c r="S48" i="129"/>
  <c r="N48" i="129"/>
  <c r="J48" i="129"/>
  <c r="I48" i="129"/>
  <c r="D48" i="129"/>
  <c r="T47" i="129"/>
  <c r="S47" i="129"/>
  <c r="N47" i="129"/>
  <c r="J47" i="129"/>
  <c r="I47" i="129"/>
  <c r="D47" i="129"/>
  <c r="T46" i="129"/>
  <c r="S46" i="129"/>
  <c r="N46" i="129"/>
  <c r="J46" i="129"/>
  <c r="I46" i="129"/>
  <c r="D46" i="129"/>
  <c r="T45" i="129"/>
  <c r="S45" i="129"/>
  <c r="N45" i="129"/>
  <c r="J45" i="129"/>
  <c r="I45" i="129"/>
  <c r="D45" i="129"/>
  <c r="T44" i="129"/>
  <c r="S44" i="129"/>
  <c r="N44" i="129"/>
  <c r="J44" i="129"/>
  <c r="I44" i="129"/>
  <c r="D44" i="129"/>
  <c r="T43" i="129"/>
  <c r="S43" i="129"/>
  <c r="N43" i="129"/>
  <c r="J43" i="129"/>
  <c r="I43" i="129"/>
  <c r="D43" i="129"/>
  <c r="T42" i="129"/>
  <c r="S42" i="129"/>
  <c r="N42" i="129"/>
  <c r="J42" i="129"/>
  <c r="I42" i="129"/>
  <c r="D42" i="129"/>
  <c r="T41" i="129"/>
  <c r="S41" i="129"/>
  <c r="N41" i="129"/>
  <c r="J41" i="129"/>
  <c r="I41" i="129"/>
  <c r="D41" i="129"/>
  <c r="T40" i="129"/>
  <c r="S40" i="129"/>
  <c r="N40" i="129"/>
  <c r="J40" i="129"/>
  <c r="I40" i="129"/>
  <c r="D40" i="129"/>
  <c r="N35" i="129"/>
  <c r="D35" i="129"/>
  <c r="Q29" i="129"/>
  <c r="G29" i="129"/>
  <c r="T27" i="129"/>
  <c r="S27" i="129"/>
  <c r="N27" i="129"/>
  <c r="J27" i="129"/>
  <c r="I27" i="129"/>
  <c r="D27" i="129"/>
  <c r="T26" i="129"/>
  <c r="S26" i="129"/>
  <c r="N26" i="129"/>
  <c r="J26" i="129"/>
  <c r="I26" i="129"/>
  <c r="D26" i="129"/>
  <c r="T25" i="129"/>
  <c r="S25" i="129"/>
  <c r="N25" i="129"/>
  <c r="J25" i="129"/>
  <c r="I25" i="129"/>
  <c r="D25" i="129"/>
  <c r="T24" i="129"/>
  <c r="S24" i="129"/>
  <c r="N24" i="129"/>
  <c r="J24" i="129"/>
  <c r="I24" i="129"/>
  <c r="D24" i="129"/>
  <c r="T23" i="129"/>
  <c r="S23" i="129"/>
  <c r="N23" i="129"/>
  <c r="J23" i="129"/>
  <c r="I23" i="129"/>
  <c r="D23" i="129"/>
  <c r="T22" i="129"/>
  <c r="S22" i="129"/>
  <c r="N22" i="129"/>
  <c r="J22" i="129"/>
  <c r="I22" i="129"/>
  <c r="D22" i="129"/>
  <c r="T21" i="129"/>
  <c r="S21" i="129"/>
  <c r="N21" i="129"/>
  <c r="J21" i="129"/>
  <c r="I21" i="129"/>
  <c r="D21" i="129"/>
  <c r="T20" i="129"/>
  <c r="S20" i="129"/>
  <c r="N20" i="129"/>
  <c r="J20" i="129"/>
  <c r="I20" i="129"/>
  <c r="D20" i="129"/>
  <c r="T19" i="129"/>
  <c r="S19" i="129"/>
  <c r="N19" i="129"/>
  <c r="J19" i="129"/>
  <c r="I19" i="129"/>
  <c r="D19" i="129"/>
  <c r="T18" i="129"/>
  <c r="S18" i="129"/>
  <c r="N18" i="129"/>
  <c r="J18" i="129"/>
  <c r="I18" i="129"/>
  <c r="D18" i="129"/>
  <c r="T17" i="129"/>
  <c r="S17" i="129"/>
  <c r="N17" i="129"/>
  <c r="J17" i="129"/>
  <c r="I17" i="129"/>
  <c r="D17" i="129"/>
  <c r="T16" i="129"/>
  <c r="S16" i="129"/>
  <c r="N16" i="129"/>
  <c r="J16" i="129"/>
  <c r="I16" i="129"/>
  <c r="D16" i="129"/>
  <c r="T15" i="129"/>
  <c r="S15" i="129"/>
  <c r="N15" i="129"/>
  <c r="J15" i="129"/>
  <c r="I15" i="129"/>
  <c r="D15" i="129"/>
  <c r="T14" i="129"/>
  <c r="S14" i="129"/>
  <c r="N14" i="129"/>
  <c r="J14" i="129"/>
  <c r="I14" i="129"/>
  <c r="D14" i="129"/>
  <c r="T13" i="129"/>
  <c r="S13" i="129"/>
  <c r="N13" i="129"/>
  <c r="J13" i="129"/>
  <c r="I13" i="129"/>
  <c r="D13" i="129"/>
  <c r="N8" i="129"/>
  <c r="D8" i="129"/>
  <c r="T4" i="129"/>
  <c r="B4" i="129"/>
  <c r="Q56" i="137"/>
  <c r="G56" i="137"/>
  <c r="T54" i="137"/>
  <c r="S54" i="137"/>
  <c r="N54" i="137"/>
  <c r="J54" i="137"/>
  <c r="I54" i="137"/>
  <c r="D54" i="137"/>
  <c r="T53" i="137"/>
  <c r="S53" i="137"/>
  <c r="N53" i="137"/>
  <c r="J53" i="137"/>
  <c r="I53" i="137"/>
  <c r="D53" i="137"/>
  <c r="T52" i="137"/>
  <c r="S52" i="137"/>
  <c r="N52" i="137"/>
  <c r="J52" i="137"/>
  <c r="I52" i="137"/>
  <c r="D52" i="137"/>
  <c r="T51" i="137"/>
  <c r="S51" i="137"/>
  <c r="N51" i="137"/>
  <c r="J51" i="137"/>
  <c r="I51" i="137"/>
  <c r="D51" i="137"/>
  <c r="T50" i="137"/>
  <c r="S50" i="137"/>
  <c r="N50" i="137"/>
  <c r="J50" i="137"/>
  <c r="I50" i="137"/>
  <c r="D50" i="137"/>
  <c r="T49" i="137"/>
  <c r="S49" i="137"/>
  <c r="N49" i="137"/>
  <c r="J49" i="137"/>
  <c r="I49" i="137"/>
  <c r="D49" i="137"/>
  <c r="T48" i="137"/>
  <c r="S48" i="137"/>
  <c r="N48" i="137"/>
  <c r="J48" i="137"/>
  <c r="I48" i="137"/>
  <c r="D48" i="137"/>
  <c r="T47" i="137"/>
  <c r="S47" i="137"/>
  <c r="N47" i="137"/>
  <c r="J47" i="137"/>
  <c r="I47" i="137"/>
  <c r="D47" i="137"/>
  <c r="T46" i="137"/>
  <c r="S46" i="137"/>
  <c r="N46" i="137"/>
  <c r="J46" i="137"/>
  <c r="I46" i="137"/>
  <c r="D46" i="137"/>
  <c r="T45" i="137"/>
  <c r="S45" i="137"/>
  <c r="N45" i="137"/>
  <c r="J45" i="137"/>
  <c r="I45" i="137"/>
  <c r="D45" i="137"/>
  <c r="T44" i="137"/>
  <c r="S44" i="137"/>
  <c r="N44" i="137"/>
  <c r="J44" i="137"/>
  <c r="I44" i="137"/>
  <c r="D44" i="137"/>
  <c r="T43" i="137"/>
  <c r="S43" i="137"/>
  <c r="N43" i="137"/>
  <c r="J43" i="137"/>
  <c r="I43" i="137"/>
  <c r="D43" i="137"/>
  <c r="T42" i="137"/>
  <c r="S42" i="137"/>
  <c r="N42" i="137"/>
  <c r="J42" i="137"/>
  <c r="I42" i="137"/>
  <c r="D42" i="137"/>
  <c r="T41" i="137"/>
  <c r="S41" i="137"/>
  <c r="N41" i="137"/>
  <c r="J41" i="137"/>
  <c r="I41" i="137"/>
  <c r="D41" i="137"/>
  <c r="T40" i="137"/>
  <c r="S40" i="137"/>
  <c r="N40" i="137"/>
  <c r="J40" i="137"/>
  <c r="I40" i="137"/>
  <c r="D40" i="137"/>
  <c r="N35" i="137"/>
  <c r="D35" i="137"/>
  <c r="Q29" i="137"/>
  <c r="G29" i="137"/>
  <c r="T27" i="137"/>
  <c r="S27" i="137"/>
  <c r="N27" i="137"/>
  <c r="J27" i="137"/>
  <c r="I27" i="137"/>
  <c r="D27" i="137"/>
  <c r="T26" i="137"/>
  <c r="S26" i="137"/>
  <c r="N26" i="137"/>
  <c r="J26" i="137"/>
  <c r="I26" i="137"/>
  <c r="D26" i="137"/>
  <c r="T25" i="137"/>
  <c r="S25" i="137"/>
  <c r="N25" i="137"/>
  <c r="J25" i="137"/>
  <c r="I25" i="137"/>
  <c r="D25" i="137"/>
  <c r="T24" i="137"/>
  <c r="S24" i="137"/>
  <c r="N24" i="137"/>
  <c r="J24" i="137"/>
  <c r="I24" i="137"/>
  <c r="D24" i="137"/>
  <c r="T23" i="137"/>
  <c r="S23" i="137"/>
  <c r="N23" i="137"/>
  <c r="J23" i="137"/>
  <c r="I23" i="137"/>
  <c r="D23" i="137"/>
  <c r="T22" i="137"/>
  <c r="S22" i="137"/>
  <c r="N22" i="137"/>
  <c r="J22" i="137"/>
  <c r="I22" i="137"/>
  <c r="D22" i="137"/>
  <c r="T21" i="137"/>
  <c r="S21" i="137"/>
  <c r="N21" i="137"/>
  <c r="J21" i="137"/>
  <c r="I21" i="137"/>
  <c r="D21" i="137"/>
  <c r="T20" i="137"/>
  <c r="S20" i="137"/>
  <c r="N20" i="137"/>
  <c r="J20" i="137"/>
  <c r="I20" i="137"/>
  <c r="D20" i="137"/>
  <c r="T19" i="137"/>
  <c r="S19" i="137"/>
  <c r="N19" i="137"/>
  <c r="J19" i="137"/>
  <c r="I19" i="137"/>
  <c r="D19" i="137"/>
  <c r="T18" i="137"/>
  <c r="S18" i="137"/>
  <c r="N18" i="137"/>
  <c r="J18" i="137"/>
  <c r="I18" i="137"/>
  <c r="D18" i="137"/>
  <c r="T17" i="137"/>
  <c r="S17" i="137"/>
  <c r="N17" i="137"/>
  <c r="J17" i="137"/>
  <c r="I17" i="137"/>
  <c r="D17" i="137"/>
  <c r="T16" i="137"/>
  <c r="S16" i="137"/>
  <c r="N16" i="137"/>
  <c r="J16" i="137"/>
  <c r="I16" i="137"/>
  <c r="D16" i="137"/>
  <c r="T15" i="137"/>
  <c r="S15" i="137"/>
  <c r="N15" i="137"/>
  <c r="J15" i="137"/>
  <c r="I15" i="137"/>
  <c r="D15" i="137"/>
  <c r="T14" i="137"/>
  <c r="S14" i="137"/>
  <c r="N14" i="137"/>
  <c r="J14" i="137"/>
  <c r="I14" i="137"/>
  <c r="D14" i="137"/>
  <c r="T13" i="137"/>
  <c r="S13" i="137"/>
  <c r="N13" i="137"/>
  <c r="J13" i="137"/>
  <c r="I13" i="137"/>
  <c r="D13" i="137"/>
  <c r="N8" i="137"/>
  <c r="D8" i="137"/>
  <c r="T4" i="137"/>
  <c r="B4" i="137"/>
  <c r="Q56" i="136"/>
  <c r="G56" i="136"/>
  <c r="T54" i="136"/>
  <c r="S54" i="136"/>
  <c r="N54" i="136"/>
  <c r="J54" i="136"/>
  <c r="I54" i="136"/>
  <c r="D54" i="136"/>
  <c r="T53" i="136"/>
  <c r="S53" i="136"/>
  <c r="N53" i="136"/>
  <c r="J53" i="136"/>
  <c r="I53" i="136"/>
  <c r="D53" i="136"/>
  <c r="T52" i="136"/>
  <c r="S52" i="136"/>
  <c r="N52" i="136"/>
  <c r="J52" i="136"/>
  <c r="I52" i="136"/>
  <c r="D52" i="136"/>
  <c r="T51" i="136"/>
  <c r="S51" i="136"/>
  <c r="N51" i="136"/>
  <c r="J51" i="136"/>
  <c r="I51" i="136"/>
  <c r="D51" i="136"/>
  <c r="T50" i="136"/>
  <c r="S50" i="136"/>
  <c r="N50" i="136"/>
  <c r="J50" i="136"/>
  <c r="I50" i="136"/>
  <c r="D50" i="136"/>
  <c r="T49" i="136"/>
  <c r="S49" i="136"/>
  <c r="N49" i="136"/>
  <c r="J49" i="136"/>
  <c r="I49" i="136"/>
  <c r="D49" i="136"/>
  <c r="T48" i="136"/>
  <c r="S48" i="136"/>
  <c r="N48" i="136"/>
  <c r="J48" i="136"/>
  <c r="I48" i="136"/>
  <c r="D48" i="136"/>
  <c r="T47" i="136"/>
  <c r="S47" i="136"/>
  <c r="N47" i="136"/>
  <c r="J47" i="136"/>
  <c r="I47" i="136"/>
  <c r="D47" i="136"/>
  <c r="T46" i="136"/>
  <c r="S46" i="136"/>
  <c r="N46" i="136"/>
  <c r="J46" i="136"/>
  <c r="I46" i="136"/>
  <c r="D46" i="136"/>
  <c r="T45" i="136"/>
  <c r="S45" i="136"/>
  <c r="N45" i="136"/>
  <c r="J45" i="136"/>
  <c r="I45" i="136"/>
  <c r="D45" i="136"/>
  <c r="T44" i="136"/>
  <c r="S44" i="136"/>
  <c r="N44" i="136"/>
  <c r="J44" i="136"/>
  <c r="I44" i="136"/>
  <c r="D44" i="136"/>
  <c r="T43" i="136"/>
  <c r="S43" i="136"/>
  <c r="N43" i="136"/>
  <c r="J43" i="136"/>
  <c r="I43" i="136"/>
  <c r="D43" i="136"/>
  <c r="T42" i="136"/>
  <c r="S42" i="136"/>
  <c r="N42" i="136"/>
  <c r="J42" i="136"/>
  <c r="I42" i="136"/>
  <c r="D42" i="136"/>
  <c r="T41" i="136"/>
  <c r="S41" i="136"/>
  <c r="N41" i="136"/>
  <c r="J41" i="136"/>
  <c r="I41" i="136"/>
  <c r="D41" i="136"/>
  <c r="T40" i="136"/>
  <c r="S40" i="136"/>
  <c r="N40" i="136"/>
  <c r="J40" i="136"/>
  <c r="I40" i="136"/>
  <c r="D40" i="136"/>
  <c r="N35" i="136"/>
  <c r="D35" i="136"/>
  <c r="Q29" i="136"/>
  <c r="G29" i="136"/>
  <c r="T27" i="136"/>
  <c r="S27" i="136"/>
  <c r="N27" i="136"/>
  <c r="J27" i="136"/>
  <c r="I27" i="136"/>
  <c r="D27" i="136"/>
  <c r="T26" i="136"/>
  <c r="S26" i="136"/>
  <c r="N26" i="136"/>
  <c r="J26" i="136"/>
  <c r="I26" i="136"/>
  <c r="D26" i="136"/>
  <c r="T25" i="136"/>
  <c r="S25" i="136"/>
  <c r="N25" i="136"/>
  <c r="J25" i="136"/>
  <c r="I25" i="136"/>
  <c r="D25" i="136"/>
  <c r="T24" i="136"/>
  <c r="S24" i="136"/>
  <c r="N24" i="136"/>
  <c r="J24" i="136"/>
  <c r="I24" i="136"/>
  <c r="D24" i="136"/>
  <c r="T23" i="136"/>
  <c r="S23" i="136"/>
  <c r="N23" i="136"/>
  <c r="J23" i="136"/>
  <c r="I23" i="136"/>
  <c r="D23" i="136"/>
  <c r="T22" i="136"/>
  <c r="S22" i="136"/>
  <c r="N22" i="136"/>
  <c r="J22" i="136"/>
  <c r="I22" i="136"/>
  <c r="D22" i="136"/>
  <c r="T21" i="136"/>
  <c r="S21" i="136"/>
  <c r="N21" i="136"/>
  <c r="J21" i="136"/>
  <c r="I21" i="136"/>
  <c r="D21" i="136"/>
  <c r="T20" i="136"/>
  <c r="S20" i="136"/>
  <c r="N20" i="136"/>
  <c r="J20" i="136"/>
  <c r="I20" i="136"/>
  <c r="D20" i="136"/>
  <c r="T19" i="136"/>
  <c r="S19" i="136"/>
  <c r="N19" i="136"/>
  <c r="J19" i="136"/>
  <c r="I19" i="136"/>
  <c r="D19" i="136"/>
  <c r="T18" i="136"/>
  <c r="S18" i="136"/>
  <c r="N18" i="136"/>
  <c r="J18" i="136"/>
  <c r="I18" i="136"/>
  <c r="D18" i="136"/>
  <c r="T17" i="136"/>
  <c r="S17" i="136"/>
  <c r="N17" i="136"/>
  <c r="J17" i="136"/>
  <c r="I17" i="136"/>
  <c r="D17" i="136"/>
  <c r="T16" i="136"/>
  <c r="S16" i="136"/>
  <c r="N16" i="136"/>
  <c r="J16" i="136"/>
  <c r="I16" i="136"/>
  <c r="D16" i="136"/>
  <c r="T15" i="136"/>
  <c r="S15" i="136"/>
  <c r="N15" i="136"/>
  <c r="J15" i="136"/>
  <c r="I15" i="136"/>
  <c r="D15" i="136"/>
  <c r="T14" i="136"/>
  <c r="S14" i="136"/>
  <c r="N14" i="136"/>
  <c r="J14" i="136"/>
  <c r="I14" i="136"/>
  <c r="D14" i="136"/>
  <c r="T13" i="136"/>
  <c r="S13" i="136"/>
  <c r="N13" i="136"/>
  <c r="J13" i="136"/>
  <c r="I13" i="136"/>
  <c r="D13" i="136"/>
  <c r="N8" i="136"/>
  <c r="D8" i="136"/>
  <c r="T4" i="136"/>
  <c r="B4" i="136"/>
  <c r="Q56" i="135"/>
  <c r="G56" i="135"/>
  <c r="T54" i="135"/>
  <c r="S54" i="135"/>
  <c r="N54" i="135"/>
  <c r="J54" i="135"/>
  <c r="I54" i="135"/>
  <c r="D54" i="135"/>
  <c r="T53" i="135"/>
  <c r="S53" i="135"/>
  <c r="N53" i="135"/>
  <c r="J53" i="135"/>
  <c r="I53" i="135"/>
  <c r="D53" i="135"/>
  <c r="T52" i="135"/>
  <c r="S52" i="135"/>
  <c r="N52" i="135"/>
  <c r="J52" i="135"/>
  <c r="I52" i="135"/>
  <c r="D52" i="135"/>
  <c r="T51" i="135"/>
  <c r="S51" i="135"/>
  <c r="N51" i="135"/>
  <c r="J51" i="135"/>
  <c r="I51" i="135"/>
  <c r="D51" i="135"/>
  <c r="T50" i="135"/>
  <c r="S50" i="135"/>
  <c r="N50" i="135"/>
  <c r="J50" i="135"/>
  <c r="I50" i="135"/>
  <c r="D50" i="135"/>
  <c r="T49" i="135"/>
  <c r="S49" i="135"/>
  <c r="N49" i="135"/>
  <c r="J49" i="135"/>
  <c r="I49" i="135"/>
  <c r="D49" i="135"/>
  <c r="T48" i="135"/>
  <c r="S48" i="135"/>
  <c r="N48" i="135"/>
  <c r="J48" i="135"/>
  <c r="I48" i="135"/>
  <c r="D48" i="135"/>
  <c r="T47" i="135"/>
  <c r="S47" i="135"/>
  <c r="N47" i="135"/>
  <c r="J47" i="135"/>
  <c r="I47" i="135"/>
  <c r="D47" i="135"/>
  <c r="T46" i="135"/>
  <c r="S46" i="135"/>
  <c r="N46" i="135"/>
  <c r="J46" i="135"/>
  <c r="I46" i="135"/>
  <c r="D46" i="135"/>
  <c r="T45" i="135"/>
  <c r="S45" i="135"/>
  <c r="N45" i="135"/>
  <c r="J45" i="135"/>
  <c r="I45" i="135"/>
  <c r="D45" i="135"/>
  <c r="T44" i="135"/>
  <c r="S44" i="135"/>
  <c r="N44" i="135"/>
  <c r="J44" i="135"/>
  <c r="I44" i="135"/>
  <c r="D44" i="135"/>
  <c r="T43" i="135"/>
  <c r="S43" i="135"/>
  <c r="N43" i="135"/>
  <c r="J43" i="135"/>
  <c r="I43" i="135"/>
  <c r="D43" i="135"/>
  <c r="T42" i="135"/>
  <c r="S42" i="135"/>
  <c r="N42" i="135"/>
  <c r="J42" i="135"/>
  <c r="I42" i="135"/>
  <c r="D42" i="135"/>
  <c r="T41" i="135"/>
  <c r="S41" i="135"/>
  <c r="N41" i="135"/>
  <c r="J41" i="135"/>
  <c r="I41" i="135"/>
  <c r="D41" i="135"/>
  <c r="T40" i="135"/>
  <c r="S40" i="135"/>
  <c r="N40" i="135"/>
  <c r="J40" i="135"/>
  <c r="I40" i="135"/>
  <c r="D40" i="135"/>
  <c r="N35" i="135"/>
  <c r="D35" i="135"/>
  <c r="Q29" i="135"/>
  <c r="G29" i="135"/>
  <c r="T27" i="135"/>
  <c r="S27" i="135"/>
  <c r="N27" i="135"/>
  <c r="J27" i="135"/>
  <c r="I27" i="135"/>
  <c r="D27" i="135"/>
  <c r="T26" i="135"/>
  <c r="S26" i="135"/>
  <c r="N26" i="135"/>
  <c r="J26" i="135"/>
  <c r="I26" i="135"/>
  <c r="D26" i="135"/>
  <c r="T25" i="135"/>
  <c r="S25" i="135"/>
  <c r="N25" i="135"/>
  <c r="J25" i="135"/>
  <c r="I25" i="135"/>
  <c r="D25" i="135"/>
  <c r="T24" i="135"/>
  <c r="S24" i="135"/>
  <c r="N24" i="135"/>
  <c r="J24" i="135"/>
  <c r="I24" i="135"/>
  <c r="D24" i="135"/>
  <c r="T23" i="135"/>
  <c r="S23" i="135"/>
  <c r="N23" i="135"/>
  <c r="J23" i="135"/>
  <c r="I23" i="135"/>
  <c r="D23" i="135"/>
  <c r="T22" i="135"/>
  <c r="S22" i="135"/>
  <c r="N22" i="135"/>
  <c r="J22" i="135"/>
  <c r="I22" i="135"/>
  <c r="D22" i="135"/>
  <c r="T21" i="135"/>
  <c r="S21" i="135"/>
  <c r="N21" i="135"/>
  <c r="J21" i="135"/>
  <c r="I21" i="135"/>
  <c r="D21" i="135"/>
  <c r="T20" i="135"/>
  <c r="S20" i="135"/>
  <c r="N20" i="135"/>
  <c r="J20" i="135"/>
  <c r="I20" i="135"/>
  <c r="D20" i="135"/>
  <c r="T19" i="135"/>
  <c r="S19" i="135"/>
  <c r="N19" i="135"/>
  <c r="J19" i="135"/>
  <c r="I19" i="135"/>
  <c r="D19" i="135"/>
  <c r="T18" i="135"/>
  <c r="S18" i="135"/>
  <c r="N18" i="135"/>
  <c r="J18" i="135"/>
  <c r="I18" i="135"/>
  <c r="D18" i="135"/>
  <c r="T17" i="135"/>
  <c r="S17" i="135"/>
  <c r="N17" i="135"/>
  <c r="J17" i="135"/>
  <c r="I17" i="135"/>
  <c r="D17" i="135"/>
  <c r="T16" i="135"/>
  <c r="S16" i="135"/>
  <c r="N16" i="135"/>
  <c r="J16" i="135"/>
  <c r="I16" i="135"/>
  <c r="D16" i="135"/>
  <c r="T15" i="135"/>
  <c r="S15" i="135"/>
  <c r="N15" i="135"/>
  <c r="J15" i="135"/>
  <c r="I15" i="135"/>
  <c r="D15" i="135"/>
  <c r="T14" i="135"/>
  <c r="S14" i="135"/>
  <c r="N14" i="135"/>
  <c r="J14" i="135"/>
  <c r="I14" i="135"/>
  <c r="D14" i="135"/>
  <c r="T13" i="135"/>
  <c r="S13" i="135"/>
  <c r="N13" i="135"/>
  <c r="J13" i="135"/>
  <c r="I13" i="135"/>
  <c r="D13" i="135"/>
  <c r="N8" i="135"/>
  <c r="D8" i="135"/>
  <c r="T4" i="135"/>
  <c r="B4" i="135"/>
  <c r="Q56" i="134"/>
  <c r="G56" i="134"/>
  <c r="T54" i="134"/>
  <c r="S54" i="134"/>
  <c r="N54" i="134"/>
  <c r="J54" i="134"/>
  <c r="I54" i="134"/>
  <c r="D54" i="134"/>
  <c r="T53" i="134"/>
  <c r="S53" i="134"/>
  <c r="N53" i="134"/>
  <c r="J53" i="134"/>
  <c r="I53" i="134"/>
  <c r="D53" i="134"/>
  <c r="T52" i="134"/>
  <c r="S52" i="134"/>
  <c r="N52" i="134"/>
  <c r="J52" i="134"/>
  <c r="I52" i="134"/>
  <c r="D52" i="134"/>
  <c r="T51" i="134"/>
  <c r="S51" i="134"/>
  <c r="N51" i="134"/>
  <c r="J51" i="134"/>
  <c r="I51" i="134"/>
  <c r="D51" i="134"/>
  <c r="T50" i="134"/>
  <c r="S50" i="134"/>
  <c r="N50" i="134"/>
  <c r="J50" i="134"/>
  <c r="I50" i="134"/>
  <c r="D50" i="134"/>
  <c r="T49" i="134"/>
  <c r="S49" i="134"/>
  <c r="N49" i="134"/>
  <c r="J49" i="134"/>
  <c r="I49" i="134"/>
  <c r="D49" i="134"/>
  <c r="T48" i="134"/>
  <c r="S48" i="134"/>
  <c r="N48" i="134"/>
  <c r="J48" i="134"/>
  <c r="I48" i="134"/>
  <c r="D48" i="134"/>
  <c r="T47" i="134"/>
  <c r="S47" i="134"/>
  <c r="N47" i="134"/>
  <c r="J47" i="134"/>
  <c r="I47" i="134"/>
  <c r="D47" i="134"/>
  <c r="T46" i="134"/>
  <c r="S46" i="134"/>
  <c r="N46" i="134"/>
  <c r="J46" i="134"/>
  <c r="I46" i="134"/>
  <c r="D46" i="134"/>
  <c r="T45" i="134"/>
  <c r="S45" i="134"/>
  <c r="N45" i="134"/>
  <c r="J45" i="134"/>
  <c r="I45" i="134"/>
  <c r="D45" i="134"/>
  <c r="T44" i="134"/>
  <c r="S44" i="134"/>
  <c r="N44" i="134"/>
  <c r="J44" i="134"/>
  <c r="I44" i="134"/>
  <c r="D44" i="134"/>
  <c r="T43" i="134"/>
  <c r="S43" i="134"/>
  <c r="N43" i="134"/>
  <c r="J43" i="134"/>
  <c r="I43" i="134"/>
  <c r="D43" i="134"/>
  <c r="T42" i="134"/>
  <c r="S42" i="134"/>
  <c r="N42" i="134"/>
  <c r="J42" i="134"/>
  <c r="I42" i="134"/>
  <c r="D42" i="134"/>
  <c r="T41" i="134"/>
  <c r="S41" i="134"/>
  <c r="N41" i="134"/>
  <c r="J41" i="134"/>
  <c r="I41" i="134"/>
  <c r="D41" i="134"/>
  <c r="T40" i="134"/>
  <c r="S40" i="134"/>
  <c r="N40" i="134"/>
  <c r="J40" i="134"/>
  <c r="I40" i="134"/>
  <c r="D40" i="134"/>
  <c r="N35" i="134"/>
  <c r="D35" i="134"/>
  <c r="Q29" i="134"/>
  <c r="G29" i="134"/>
  <c r="T27" i="134"/>
  <c r="S27" i="134"/>
  <c r="N27" i="134"/>
  <c r="J27" i="134"/>
  <c r="I27" i="134"/>
  <c r="D27" i="134"/>
  <c r="T26" i="134"/>
  <c r="S26" i="134"/>
  <c r="N26" i="134"/>
  <c r="J26" i="134"/>
  <c r="I26" i="134"/>
  <c r="D26" i="134"/>
  <c r="T25" i="134"/>
  <c r="S25" i="134"/>
  <c r="N25" i="134"/>
  <c r="J25" i="134"/>
  <c r="I25" i="134"/>
  <c r="D25" i="134"/>
  <c r="T24" i="134"/>
  <c r="S24" i="134"/>
  <c r="N24" i="134"/>
  <c r="J24" i="134"/>
  <c r="I24" i="134"/>
  <c r="D24" i="134"/>
  <c r="T23" i="134"/>
  <c r="S23" i="134"/>
  <c r="N23" i="134"/>
  <c r="J23" i="134"/>
  <c r="I23" i="134"/>
  <c r="D23" i="134"/>
  <c r="T22" i="134"/>
  <c r="S22" i="134"/>
  <c r="N22" i="134"/>
  <c r="J22" i="134"/>
  <c r="I22" i="134"/>
  <c r="D22" i="134"/>
  <c r="T21" i="134"/>
  <c r="S21" i="134"/>
  <c r="N21" i="134"/>
  <c r="J21" i="134"/>
  <c r="I21" i="134"/>
  <c r="D21" i="134"/>
  <c r="T20" i="134"/>
  <c r="S20" i="134"/>
  <c r="N20" i="134"/>
  <c r="J20" i="134"/>
  <c r="I20" i="134"/>
  <c r="D20" i="134"/>
  <c r="T19" i="134"/>
  <c r="S19" i="134"/>
  <c r="N19" i="134"/>
  <c r="J19" i="134"/>
  <c r="I19" i="134"/>
  <c r="D19" i="134"/>
  <c r="T18" i="134"/>
  <c r="S18" i="134"/>
  <c r="N18" i="134"/>
  <c r="J18" i="134"/>
  <c r="I18" i="134"/>
  <c r="D18" i="134"/>
  <c r="T17" i="134"/>
  <c r="S17" i="134"/>
  <c r="N17" i="134"/>
  <c r="J17" i="134"/>
  <c r="I17" i="134"/>
  <c r="D17" i="134"/>
  <c r="T16" i="134"/>
  <c r="S16" i="134"/>
  <c r="N16" i="134"/>
  <c r="J16" i="134"/>
  <c r="I16" i="134"/>
  <c r="D16" i="134"/>
  <c r="T15" i="134"/>
  <c r="S15" i="134"/>
  <c r="N15" i="134"/>
  <c r="J15" i="134"/>
  <c r="I15" i="134"/>
  <c r="D15" i="134"/>
  <c r="T14" i="134"/>
  <c r="S14" i="134"/>
  <c r="N14" i="134"/>
  <c r="J14" i="134"/>
  <c r="I14" i="134"/>
  <c r="D14" i="134"/>
  <c r="T13" i="134"/>
  <c r="S13" i="134"/>
  <c r="N13" i="134"/>
  <c r="J13" i="134"/>
  <c r="I13" i="134"/>
  <c r="D13" i="134"/>
  <c r="N8" i="134"/>
  <c r="D8" i="134"/>
  <c r="T4" i="134"/>
  <c r="B4" i="134"/>
  <c r="Q56" i="133"/>
  <c r="G56" i="133"/>
  <c r="T54" i="133"/>
  <c r="S54" i="133"/>
  <c r="N54" i="133"/>
  <c r="J54" i="133"/>
  <c r="I54" i="133"/>
  <c r="D54" i="133"/>
  <c r="T53" i="133"/>
  <c r="S53" i="133"/>
  <c r="N53" i="133"/>
  <c r="J53" i="133"/>
  <c r="I53" i="133"/>
  <c r="D53" i="133"/>
  <c r="T52" i="133"/>
  <c r="S52" i="133"/>
  <c r="N52" i="133"/>
  <c r="J52" i="133"/>
  <c r="I52" i="133"/>
  <c r="D52" i="133"/>
  <c r="T51" i="133"/>
  <c r="S51" i="133"/>
  <c r="N51" i="133"/>
  <c r="J51" i="133"/>
  <c r="I51" i="133"/>
  <c r="D51" i="133"/>
  <c r="T50" i="133"/>
  <c r="S50" i="133"/>
  <c r="N50" i="133"/>
  <c r="J50" i="133"/>
  <c r="I50" i="133"/>
  <c r="D50" i="133"/>
  <c r="T49" i="133"/>
  <c r="S49" i="133"/>
  <c r="N49" i="133"/>
  <c r="J49" i="133"/>
  <c r="I49" i="133"/>
  <c r="D49" i="133"/>
  <c r="T48" i="133"/>
  <c r="S48" i="133"/>
  <c r="N48" i="133"/>
  <c r="J48" i="133"/>
  <c r="I48" i="133"/>
  <c r="D48" i="133"/>
  <c r="T47" i="133"/>
  <c r="S47" i="133"/>
  <c r="N47" i="133"/>
  <c r="J47" i="133"/>
  <c r="I47" i="133"/>
  <c r="D47" i="133"/>
  <c r="T46" i="133"/>
  <c r="S46" i="133"/>
  <c r="N46" i="133"/>
  <c r="J46" i="133"/>
  <c r="I46" i="133"/>
  <c r="D46" i="133"/>
  <c r="T45" i="133"/>
  <c r="S45" i="133"/>
  <c r="N45" i="133"/>
  <c r="J45" i="133"/>
  <c r="I45" i="133"/>
  <c r="D45" i="133"/>
  <c r="T44" i="133"/>
  <c r="S44" i="133"/>
  <c r="N44" i="133"/>
  <c r="J44" i="133"/>
  <c r="I44" i="133"/>
  <c r="D44" i="133"/>
  <c r="T43" i="133"/>
  <c r="S43" i="133"/>
  <c r="N43" i="133"/>
  <c r="J43" i="133"/>
  <c r="I43" i="133"/>
  <c r="D43" i="133"/>
  <c r="T42" i="133"/>
  <c r="S42" i="133"/>
  <c r="N42" i="133"/>
  <c r="J42" i="133"/>
  <c r="I42" i="133"/>
  <c r="D42" i="133"/>
  <c r="T41" i="133"/>
  <c r="S41" i="133"/>
  <c r="N41" i="133"/>
  <c r="J41" i="133"/>
  <c r="I41" i="133"/>
  <c r="D41" i="133"/>
  <c r="T40" i="133"/>
  <c r="S40" i="133"/>
  <c r="N40" i="133"/>
  <c r="J40" i="133"/>
  <c r="I40" i="133"/>
  <c r="D40" i="133"/>
  <c r="N35" i="133"/>
  <c r="D35" i="133"/>
  <c r="Q29" i="133"/>
  <c r="G29" i="133"/>
  <c r="T27" i="133"/>
  <c r="S27" i="133"/>
  <c r="N27" i="133"/>
  <c r="J27" i="133"/>
  <c r="I27" i="133"/>
  <c r="D27" i="133"/>
  <c r="T26" i="133"/>
  <c r="S26" i="133"/>
  <c r="N26" i="133"/>
  <c r="J26" i="133"/>
  <c r="I26" i="133"/>
  <c r="D26" i="133"/>
  <c r="T25" i="133"/>
  <c r="S25" i="133"/>
  <c r="N25" i="133"/>
  <c r="J25" i="133"/>
  <c r="I25" i="133"/>
  <c r="D25" i="133"/>
  <c r="T24" i="133"/>
  <c r="S24" i="133"/>
  <c r="N24" i="133"/>
  <c r="J24" i="133"/>
  <c r="I24" i="133"/>
  <c r="D24" i="133"/>
  <c r="T23" i="133"/>
  <c r="S23" i="133"/>
  <c r="N23" i="133"/>
  <c r="J23" i="133"/>
  <c r="I23" i="133"/>
  <c r="D23" i="133"/>
  <c r="T22" i="133"/>
  <c r="S22" i="133"/>
  <c r="N22" i="133"/>
  <c r="J22" i="133"/>
  <c r="I22" i="133"/>
  <c r="D22" i="133"/>
  <c r="T21" i="133"/>
  <c r="S21" i="133"/>
  <c r="N21" i="133"/>
  <c r="J21" i="133"/>
  <c r="I21" i="133"/>
  <c r="D21" i="133"/>
  <c r="T20" i="133"/>
  <c r="S20" i="133"/>
  <c r="N20" i="133"/>
  <c r="J20" i="133"/>
  <c r="I20" i="133"/>
  <c r="D20" i="133"/>
  <c r="T19" i="133"/>
  <c r="S19" i="133"/>
  <c r="N19" i="133"/>
  <c r="J19" i="133"/>
  <c r="I19" i="133"/>
  <c r="D19" i="133"/>
  <c r="T18" i="133"/>
  <c r="S18" i="133"/>
  <c r="N18" i="133"/>
  <c r="J18" i="133"/>
  <c r="I18" i="133"/>
  <c r="D18" i="133"/>
  <c r="T17" i="133"/>
  <c r="S17" i="133"/>
  <c r="N17" i="133"/>
  <c r="J17" i="133"/>
  <c r="I17" i="133"/>
  <c r="D17" i="133"/>
  <c r="T16" i="133"/>
  <c r="S16" i="133"/>
  <c r="N16" i="133"/>
  <c r="J16" i="133"/>
  <c r="I16" i="133"/>
  <c r="D16" i="133"/>
  <c r="T15" i="133"/>
  <c r="S15" i="133"/>
  <c r="N15" i="133"/>
  <c r="J15" i="133"/>
  <c r="I15" i="133"/>
  <c r="D15" i="133"/>
  <c r="T14" i="133"/>
  <c r="S14" i="133"/>
  <c r="N14" i="133"/>
  <c r="J14" i="133"/>
  <c r="I14" i="133"/>
  <c r="D14" i="133"/>
  <c r="T13" i="133"/>
  <c r="S13" i="133"/>
  <c r="N13" i="133"/>
  <c r="J13" i="133"/>
  <c r="I13" i="133"/>
  <c r="D13" i="133"/>
  <c r="N8" i="133"/>
  <c r="D8" i="133"/>
  <c r="T4" i="133"/>
  <c r="B4" i="133"/>
  <c r="Q56" i="132"/>
  <c r="G56" i="132"/>
  <c r="T54" i="132"/>
  <c r="S54" i="132"/>
  <c r="N54" i="132"/>
  <c r="J54" i="132"/>
  <c r="I54" i="132"/>
  <c r="D54" i="132"/>
  <c r="T53" i="132"/>
  <c r="S53" i="132"/>
  <c r="N53" i="132"/>
  <c r="J53" i="132"/>
  <c r="I53" i="132"/>
  <c r="D53" i="132"/>
  <c r="T52" i="132"/>
  <c r="S52" i="132"/>
  <c r="N52" i="132"/>
  <c r="J52" i="132"/>
  <c r="I52" i="132"/>
  <c r="D52" i="132"/>
  <c r="T51" i="132"/>
  <c r="S51" i="132"/>
  <c r="N51" i="132"/>
  <c r="J51" i="132"/>
  <c r="I51" i="132"/>
  <c r="D51" i="132"/>
  <c r="T50" i="132"/>
  <c r="S50" i="132"/>
  <c r="N50" i="132"/>
  <c r="J50" i="132"/>
  <c r="I50" i="132"/>
  <c r="D50" i="132"/>
  <c r="T49" i="132"/>
  <c r="S49" i="132"/>
  <c r="N49" i="132"/>
  <c r="J49" i="132"/>
  <c r="I49" i="132"/>
  <c r="D49" i="132"/>
  <c r="T48" i="132"/>
  <c r="S48" i="132"/>
  <c r="N48" i="132"/>
  <c r="J48" i="132"/>
  <c r="I48" i="132"/>
  <c r="D48" i="132"/>
  <c r="T47" i="132"/>
  <c r="S47" i="132"/>
  <c r="N47" i="132"/>
  <c r="J47" i="132"/>
  <c r="I47" i="132"/>
  <c r="D47" i="132"/>
  <c r="T46" i="132"/>
  <c r="S46" i="132"/>
  <c r="N46" i="132"/>
  <c r="J46" i="132"/>
  <c r="I46" i="132"/>
  <c r="D46" i="132"/>
  <c r="T45" i="132"/>
  <c r="S45" i="132"/>
  <c r="N45" i="132"/>
  <c r="J45" i="132"/>
  <c r="I45" i="132"/>
  <c r="D45" i="132"/>
  <c r="T44" i="132"/>
  <c r="S44" i="132"/>
  <c r="N44" i="132"/>
  <c r="J44" i="132"/>
  <c r="I44" i="132"/>
  <c r="D44" i="132"/>
  <c r="T43" i="132"/>
  <c r="S43" i="132"/>
  <c r="N43" i="132"/>
  <c r="J43" i="132"/>
  <c r="I43" i="132"/>
  <c r="D43" i="132"/>
  <c r="T42" i="132"/>
  <c r="S42" i="132"/>
  <c r="N42" i="132"/>
  <c r="J42" i="132"/>
  <c r="I42" i="132"/>
  <c r="D42" i="132"/>
  <c r="T41" i="132"/>
  <c r="S41" i="132"/>
  <c r="N41" i="132"/>
  <c r="J41" i="132"/>
  <c r="I41" i="132"/>
  <c r="D41" i="132"/>
  <c r="T40" i="132"/>
  <c r="S40" i="132"/>
  <c r="N40" i="132"/>
  <c r="J40" i="132"/>
  <c r="I40" i="132"/>
  <c r="D40" i="132"/>
  <c r="N35" i="132"/>
  <c r="D35" i="132"/>
  <c r="Q29" i="132"/>
  <c r="G29" i="132"/>
  <c r="T27" i="132"/>
  <c r="S27" i="132"/>
  <c r="N27" i="132"/>
  <c r="J27" i="132"/>
  <c r="I27" i="132"/>
  <c r="D27" i="132"/>
  <c r="T26" i="132"/>
  <c r="S26" i="132"/>
  <c r="N26" i="132"/>
  <c r="J26" i="132"/>
  <c r="I26" i="132"/>
  <c r="D26" i="132"/>
  <c r="T25" i="132"/>
  <c r="S25" i="132"/>
  <c r="N25" i="132"/>
  <c r="J25" i="132"/>
  <c r="I25" i="132"/>
  <c r="D25" i="132"/>
  <c r="T24" i="132"/>
  <c r="S24" i="132"/>
  <c r="N24" i="132"/>
  <c r="J24" i="132"/>
  <c r="I24" i="132"/>
  <c r="D24" i="132"/>
  <c r="T23" i="132"/>
  <c r="S23" i="132"/>
  <c r="N23" i="132"/>
  <c r="J23" i="132"/>
  <c r="I23" i="132"/>
  <c r="D23" i="132"/>
  <c r="T22" i="132"/>
  <c r="S22" i="132"/>
  <c r="N22" i="132"/>
  <c r="J22" i="132"/>
  <c r="I22" i="132"/>
  <c r="D22" i="132"/>
  <c r="T21" i="132"/>
  <c r="S21" i="132"/>
  <c r="N21" i="132"/>
  <c r="J21" i="132"/>
  <c r="I21" i="132"/>
  <c r="D21" i="132"/>
  <c r="T20" i="132"/>
  <c r="S20" i="132"/>
  <c r="N20" i="132"/>
  <c r="J20" i="132"/>
  <c r="I20" i="132"/>
  <c r="D20" i="132"/>
  <c r="T19" i="132"/>
  <c r="S19" i="132"/>
  <c r="N19" i="132"/>
  <c r="J19" i="132"/>
  <c r="I19" i="132"/>
  <c r="D19" i="132"/>
  <c r="T18" i="132"/>
  <c r="S18" i="132"/>
  <c r="N18" i="132"/>
  <c r="J18" i="132"/>
  <c r="I18" i="132"/>
  <c r="D18" i="132"/>
  <c r="T17" i="132"/>
  <c r="S17" i="132"/>
  <c r="N17" i="132"/>
  <c r="J17" i="132"/>
  <c r="I17" i="132"/>
  <c r="D17" i="132"/>
  <c r="T16" i="132"/>
  <c r="S16" i="132"/>
  <c r="N16" i="132"/>
  <c r="J16" i="132"/>
  <c r="I16" i="132"/>
  <c r="D16" i="132"/>
  <c r="T15" i="132"/>
  <c r="S15" i="132"/>
  <c r="N15" i="132"/>
  <c r="J15" i="132"/>
  <c r="I15" i="132"/>
  <c r="D15" i="132"/>
  <c r="T14" i="132"/>
  <c r="S14" i="132"/>
  <c r="N14" i="132"/>
  <c r="J14" i="132"/>
  <c r="I14" i="132"/>
  <c r="D14" i="132"/>
  <c r="T13" i="132"/>
  <c r="S13" i="132"/>
  <c r="N13" i="132"/>
  <c r="J13" i="132"/>
  <c r="I13" i="132"/>
  <c r="D13" i="132"/>
  <c r="N8" i="132"/>
  <c r="D8" i="132"/>
  <c r="T4" i="132"/>
  <c r="B4" i="132"/>
  <c r="Q56" i="131"/>
  <c r="G56" i="131"/>
  <c r="T54" i="131"/>
  <c r="S54" i="131"/>
  <c r="N54" i="131"/>
  <c r="J54" i="131"/>
  <c r="I54" i="131"/>
  <c r="D54" i="131"/>
  <c r="T53" i="131"/>
  <c r="S53" i="131"/>
  <c r="N53" i="131"/>
  <c r="J53" i="131"/>
  <c r="I53" i="131"/>
  <c r="D53" i="131"/>
  <c r="T52" i="131"/>
  <c r="S52" i="131"/>
  <c r="N52" i="131"/>
  <c r="J52" i="131"/>
  <c r="I52" i="131"/>
  <c r="D52" i="131"/>
  <c r="T51" i="131"/>
  <c r="S51" i="131"/>
  <c r="N51" i="131"/>
  <c r="J51" i="131"/>
  <c r="I51" i="131"/>
  <c r="D51" i="131"/>
  <c r="T50" i="131"/>
  <c r="S50" i="131"/>
  <c r="N50" i="131"/>
  <c r="J50" i="131"/>
  <c r="I50" i="131"/>
  <c r="D50" i="131"/>
  <c r="T49" i="131"/>
  <c r="S49" i="131"/>
  <c r="N49" i="131"/>
  <c r="J49" i="131"/>
  <c r="I49" i="131"/>
  <c r="D49" i="131"/>
  <c r="T48" i="131"/>
  <c r="S48" i="131"/>
  <c r="N48" i="131"/>
  <c r="J48" i="131"/>
  <c r="I48" i="131"/>
  <c r="D48" i="131"/>
  <c r="T47" i="131"/>
  <c r="S47" i="131"/>
  <c r="N47" i="131"/>
  <c r="J47" i="131"/>
  <c r="I47" i="131"/>
  <c r="D47" i="131"/>
  <c r="T46" i="131"/>
  <c r="S46" i="131"/>
  <c r="N46" i="131"/>
  <c r="J46" i="131"/>
  <c r="I46" i="131"/>
  <c r="D46" i="131"/>
  <c r="T45" i="131"/>
  <c r="S45" i="131"/>
  <c r="N45" i="131"/>
  <c r="J45" i="131"/>
  <c r="I45" i="131"/>
  <c r="D45" i="131"/>
  <c r="T44" i="131"/>
  <c r="S44" i="131"/>
  <c r="N44" i="131"/>
  <c r="J44" i="131"/>
  <c r="I44" i="131"/>
  <c r="D44" i="131"/>
  <c r="T43" i="131"/>
  <c r="S43" i="131"/>
  <c r="N43" i="131"/>
  <c r="J43" i="131"/>
  <c r="I43" i="131"/>
  <c r="D43" i="131"/>
  <c r="T42" i="131"/>
  <c r="S42" i="131"/>
  <c r="N42" i="131"/>
  <c r="J42" i="131"/>
  <c r="I42" i="131"/>
  <c r="D42" i="131"/>
  <c r="T41" i="131"/>
  <c r="S41" i="131"/>
  <c r="N41" i="131"/>
  <c r="J41" i="131"/>
  <c r="I41" i="131"/>
  <c r="D41" i="131"/>
  <c r="T40" i="131"/>
  <c r="S40" i="131"/>
  <c r="N40" i="131"/>
  <c r="J40" i="131"/>
  <c r="I40" i="131"/>
  <c r="D40" i="131"/>
  <c r="N35" i="131"/>
  <c r="D35" i="131"/>
  <c r="Q29" i="131"/>
  <c r="G29" i="131"/>
  <c r="T27" i="131"/>
  <c r="S27" i="131"/>
  <c r="N27" i="131"/>
  <c r="J27" i="131"/>
  <c r="I27" i="131"/>
  <c r="D27" i="131"/>
  <c r="T26" i="131"/>
  <c r="S26" i="131"/>
  <c r="N26" i="131"/>
  <c r="J26" i="131"/>
  <c r="I26" i="131"/>
  <c r="D26" i="131"/>
  <c r="T25" i="131"/>
  <c r="S25" i="131"/>
  <c r="N25" i="131"/>
  <c r="J25" i="131"/>
  <c r="I25" i="131"/>
  <c r="D25" i="131"/>
  <c r="T24" i="131"/>
  <c r="S24" i="131"/>
  <c r="N24" i="131"/>
  <c r="J24" i="131"/>
  <c r="I24" i="131"/>
  <c r="D24" i="131"/>
  <c r="T23" i="131"/>
  <c r="S23" i="131"/>
  <c r="N23" i="131"/>
  <c r="J23" i="131"/>
  <c r="I23" i="131"/>
  <c r="D23" i="131"/>
  <c r="T22" i="131"/>
  <c r="S22" i="131"/>
  <c r="N22" i="131"/>
  <c r="J22" i="131"/>
  <c r="I22" i="131"/>
  <c r="D22" i="131"/>
  <c r="T21" i="131"/>
  <c r="S21" i="131"/>
  <c r="N21" i="131"/>
  <c r="J21" i="131"/>
  <c r="I21" i="131"/>
  <c r="D21" i="131"/>
  <c r="T20" i="131"/>
  <c r="S20" i="131"/>
  <c r="N20" i="131"/>
  <c r="J20" i="131"/>
  <c r="I20" i="131"/>
  <c r="D20" i="131"/>
  <c r="T19" i="131"/>
  <c r="S19" i="131"/>
  <c r="N19" i="131"/>
  <c r="J19" i="131"/>
  <c r="I19" i="131"/>
  <c r="D19" i="131"/>
  <c r="T18" i="131"/>
  <c r="S18" i="131"/>
  <c r="N18" i="131"/>
  <c r="J18" i="131"/>
  <c r="I18" i="131"/>
  <c r="D18" i="131"/>
  <c r="T17" i="131"/>
  <c r="S17" i="131"/>
  <c r="N17" i="131"/>
  <c r="J17" i="131"/>
  <c r="I17" i="131"/>
  <c r="D17" i="131"/>
  <c r="T16" i="131"/>
  <c r="S16" i="131"/>
  <c r="N16" i="131"/>
  <c r="J16" i="131"/>
  <c r="I16" i="131"/>
  <c r="D16" i="131"/>
  <c r="T15" i="131"/>
  <c r="S15" i="131"/>
  <c r="N15" i="131"/>
  <c r="J15" i="131"/>
  <c r="I15" i="131"/>
  <c r="D15" i="131"/>
  <c r="T14" i="131"/>
  <c r="S14" i="131"/>
  <c r="N14" i="131"/>
  <c r="J14" i="131"/>
  <c r="I14" i="131"/>
  <c r="D14" i="131"/>
  <c r="T13" i="131"/>
  <c r="S13" i="131"/>
  <c r="N13" i="131"/>
  <c r="J13" i="131"/>
  <c r="I13" i="131"/>
  <c r="D13" i="131"/>
  <c r="N8" i="131"/>
  <c r="D8" i="131"/>
  <c r="T4" i="131"/>
  <c r="B4" i="131"/>
  <c r="Q56" i="130"/>
  <c r="G56" i="130"/>
  <c r="T54" i="130"/>
  <c r="S54" i="130"/>
  <c r="N54" i="130"/>
  <c r="J54" i="130"/>
  <c r="I54" i="130"/>
  <c r="D54" i="130"/>
  <c r="T53" i="130"/>
  <c r="S53" i="130"/>
  <c r="N53" i="130"/>
  <c r="J53" i="130"/>
  <c r="I53" i="130"/>
  <c r="D53" i="130"/>
  <c r="T52" i="130"/>
  <c r="S52" i="130"/>
  <c r="N52" i="130"/>
  <c r="J52" i="130"/>
  <c r="I52" i="130"/>
  <c r="D52" i="130"/>
  <c r="T51" i="130"/>
  <c r="S51" i="130"/>
  <c r="N51" i="130"/>
  <c r="J51" i="130"/>
  <c r="I51" i="130"/>
  <c r="D51" i="130"/>
  <c r="T50" i="130"/>
  <c r="S50" i="130"/>
  <c r="N50" i="130"/>
  <c r="J50" i="130"/>
  <c r="I50" i="130"/>
  <c r="D50" i="130"/>
  <c r="T49" i="130"/>
  <c r="S49" i="130"/>
  <c r="N49" i="130"/>
  <c r="J49" i="130"/>
  <c r="I49" i="130"/>
  <c r="D49" i="130"/>
  <c r="T48" i="130"/>
  <c r="S48" i="130"/>
  <c r="N48" i="130"/>
  <c r="J48" i="130"/>
  <c r="I48" i="130"/>
  <c r="D48" i="130"/>
  <c r="T47" i="130"/>
  <c r="S47" i="130"/>
  <c r="N47" i="130"/>
  <c r="J47" i="130"/>
  <c r="I47" i="130"/>
  <c r="D47" i="130"/>
  <c r="T46" i="130"/>
  <c r="S46" i="130"/>
  <c r="N46" i="130"/>
  <c r="J46" i="130"/>
  <c r="I46" i="130"/>
  <c r="D46" i="130"/>
  <c r="T45" i="130"/>
  <c r="S45" i="130"/>
  <c r="N45" i="130"/>
  <c r="J45" i="130"/>
  <c r="I45" i="130"/>
  <c r="D45" i="130"/>
  <c r="T44" i="130"/>
  <c r="S44" i="130"/>
  <c r="N44" i="130"/>
  <c r="J44" i="130"/>
  <c r="I44" i="130"/>
  <c r="D44" i="130"/>
  <c r="T43" i="130"/>
  <c r="S43" i="130"/>
  <c r="N43" i="130"/>
  <c r="J43" i="130"/>
  <c r="I43" i="130"/>
  <c r="D43" i="130"/>
  <c r="T42" i="130"/>
  <c r="S42" i="130"/>
  <c r="N42" i="130"/>
  <c r="J42" i="130"/>
  <c r="I42" i="130"/>
  <c r="D42" i="130"/>
  <c r="T41" i="130"/>
  <c r="S41" i="130"/>
  <c r="N41" i="130"/>
  <c r="J41" i="130"/>
  <c r="I41" i="130"/>
  <c r="D41" i="130"/>
  <c r="T40" i="130"/>
  <c r="S40" i="130"/>
  <c r="N40" i="130"/>
  <c r="J40" i="130"/>
  <c r="I40" i="130"/>
  <c r="D40" i="130"/>
  <c r="N35" i="130"/>
  <c r="D35" i="130"/>
  <c r="Q29" i="130"/>
  <c r="G29" i="130"/>
  <c r="T27" i="130"/>
  <c r="S27" i="130"/>
  <c r="N27" i="130"/>
  <c r="J27" i="130"/>
  <c r="I27" i="130"/>
  <c r="D27" i="130"/>
  <c r="T26" i="130"/>
  <c r="S26" i="130"/>
  <c r="N26" i="130"/>
  <c r="J26" i="130"/>
  <c r="I26" i="130"/>
  <c r="D26" i="130"/>
  <c r="T25" i="130"/>
  <c r="S25" i="130"/>
  <c r="N25" i="130"/>
  <c r="J25" i="130"/>
  <c r="I25" i="130"/>
  <c r="D25" i="130"/>
  <c r="T24" i="130"/>
  <c r="S24" i="130"/>
  <c r="N24" i="130"/>
  <c r="J24" i="130"/>
  <c r="I24" i="130"/>
  <c r="D24" i="130"/>
  <c r="T23" i="130"/>
  <c r="S23" i="130"/>
  <c r="N23" i="130"/>
  <c r="J23" i="130"/>
  <c r="I23" i="130"/>
  <c r="D23" i="130"/>
  <c r="T22" i="130"/>
  <c r="S22" i="130"/>
  <c r="N22" i="130"/>
  <c r="J22" i="130"/>
  <c r="I22" i="130"/>
  <c r="D22" i="130"/>
  <c r="T21" i="130"/>
  <c r="S21" i="130"/>
  <c r="N21" i="130"/>
  <c r="J21" i="130"/>
  <c r="I21" i="130"/>
  <c r="D21" i="130"/>
  <c r="T20" i="130"/>
  <c r="S20" i="130"/>
  <c r="N20" i="130"/>
  <c r="J20" i="130"/>
  <c r="I20" i="130"/>
  <c r="D20" i="130"/>
  <c r="T19" i="130"/>
  <c r="S19" i="130"/>
  <c r="N19" i="130"/>
  <c r="J19" i="130"/>
  <c r="I19" i="130"/>
  <c r="D19" i="130"/>
  <c r="T18" i="130"/>
  <c r="S18" i="130"/>
  <c r="N18" i="130"/>
  <c r="J18" i="130"/>
  <c r="I18" i="130"/>
  <c r="D18" i="130"/>
  <c r="T17" i="130"/>
  <c r="S17" i="130"/>
  <c r="N17" i="130"/>
  <c r="J17" i="130"/>
  <c r="I17" i="130"/>
  <c r="D17" i="130"/>
  <c r="T16" i="130"/>
  <c r="S16" i="130"/>
  <c r="N16" i="130"/>
  <c r="J16" i="130"/>
  <c r="I16" i="130"/>
  <c r="D16" i="130"/>
  <c r="T15" i="130"/>
  <c r="S15" i="130"/>
  <c r="N15" i="130"/>
  <c r="J15" i="130"/>
  <c r="I15" i="130"/>
  <c r="D15" i="130"/>
  <c r="T14" i="130"/>
  <c r="S14" i="130"/>
  <c r="N14" i="130"/>
  <c r="J14" i="130"/>
  <c r="I14" i="130"/>
  <c r="D14" i="130"/>
  <c r="T13" i="130"/>
  <c r="S13" i="130"/>
  <c r="N13" i="130"/>
  <c r="J13" i="130"/>
  <c r="I13" i="130"/>
  <c r="D13" i="130"/>
  <c r="N8" i="130"/>
  <c r="D8" i="130"/>
  <c r="T4" i="130"/>
  <c r="B4" i="130"/>
  <c r="Q56" i="128"/>
  <c r="G56" i="128"/>
  <c r="T54" i="128"/>
  <c r="S54" i="128"/>
  <c r="N54" i="128"/>
  <c r="J54" i="128"/>
  <c r="I54" i="128"/>
  <c r="D54" i="128"/>
  <c r="T53" i="128"/>
  <c r="S53" i="128"/>
  <c r="N53" i="128"/>
  <c r="J53" i="128"/>
  <c r="I53" i="128"/>
  <c r="D53" i="128"/>
  <c r="T52" i="128"/>
  <c r="S52" i="128"/>
  <c r="N52" i="128"/>
  <c r="J52" i="128"/>
  <c r="I52" i="128"/>
  <c r="D52" i="128"/>
  <c r="T51" i="128"/>
  <c r="S51" i="128"/>
  <c r="N51" i="128"/>
  <c r="J51" i="128"/>
  <c r="I51" i="128"/>
  <c r="D51" i="128"/>
  <c r="T50" i="128"/>
  <c r="S50" i="128"/>
  <c r="N50" i="128"/>
  <c r="J50" i="128"/>
  <c r="I50" i="128"/>
  <c r="D50" i="128"/>
  <c r="T49" i="128"/>
  <c r="S49" i="128"/>
  <c r="N49" i="128"/>
  <c r="J49" i="128"/>
  <c r="I49" i="128"/>
  <c r="D49" i="128"/>
  <c r="T48" i="128"/>
  <c r="S48" i="128"/>
  <c r="N48" i="128"/>
  <c r="J48" i="128"/>
  <c r="I48" i="128"/>
  <c r="D48" i="128"/>
  <c r="T47" i="128"/>
  <c r="S47" i="128"/>
  <c r="N47" i="128"/>
  <c r="J47" i="128"/>
  <c r="I47" i="128"/>
  <c r="D47" i="128"/>
  <c r="T46" i="128"/>
  <c r="S46" i="128"/>
  <c r="N46" i="128"/>
  <c r="J46" i="128"/>
  <c r="I46" i="128"/>
  <c r="D46" i="128"/>
  <c r="T45" i="128"/>
  <c r="S45" i="128"/>
  <c r="N45" i="128"/>
  <c r="J45" i="128"/>
  <c r="I45" i="128"/>
  <c r="D45" i="128"/>
  <c r="T44" i="128"/>
  <c r="S44" i="128"/>
  <c r="N44" i="128"/>
  <c r="J44" i="128"/>
  <c r="I44" i="128"/>
  <c r="D44" i="128"/>
  <c r="T43" i="128"/>
  <c r="S43" i="128"/>
  <c r="N43" i="128"/>
  <c r="J43" i="128"/>
  <c r="I43" i="128"/>
  <c r="D43" i="128"/>
  <c r="T42" i="128"/>
  <c r="S42" i="128"/>
  <c r="N42" i="128"/>
  <c r="J42" i="128"/>
  <c r="I42" i="128"/>
  <c r="D42" i="128"/>
  <c r="T41" i="128"/>
  <c r="S41" i="128"/>
  <c r="N41" i="128"/>
  <c r="J41" i="128"/>
  <c r="I41" i="128"/>
  <c r="D41" i="128"/>
  <c r="T40" i="128"/>
  <c r="S40" i="128"/>
  <c r="N40" i="128"/>
  <c r="J40" i="128"/>
  <c r="I40" i="128"/>
  <c r="D40" i="128"/>
  <c r="N35" i="128"/>
  <c r="D35" i="128"/>
  <c r="Q29" i="128"/>
  <c r="G29" i="128"/>
  <c r="T27" i="128"/>
  <c r="S27" i="128"/>
  <c r="N27" i="128"/>
  <c r="J27" i="128"/>
  <c r="I27" i="128"/>
  <c r="D27" i="128"/>
  <c r="T26" i="128"/>
  <c r="S26" i="128"/>
  <c r="N26" i="128"/>
  <c r="J26" i="128"/>
  <c r="I26" i="128"/>
  <c r="D26" i="128"/>
  <c r="T25" i="128"/>
  <c r="S25" i="128"/>
  <c r="N25" i="128"/>
  <c r="J25" i="128"/>
  <c r="I25" i="128"/>
  <c r="D25" i="128"/>
  <c r="T24" i="128"/>
  <c r="S24" i="128"/>
  <c r="N24" i="128"/>
  <c r="J24" i="128"/>
  <c r="I24" i="128"/>
  <c r="D24" i="128"/>
  <c r="T23" i="128"/>
  <c r="S23" i="128"/>
  <c r="N23" i="128"/>
  <c r="J23" i="128"/>
  <c r="I23" i="128"/>
  <c r="D23" i="128"/>
  <c r="T22" i="128"/>
  <c r="S22" i="128"/>
  <c r="N22" i="128"/>
  <c r="J22" i="128"/>
  <c r="I22" i="128"/>
  <c r="D22" i="128"/>
  <c r="T21" i="128"/>
  <c r="S21" i="128"/>
  <c r="N21" i="128"/>
  <c r="J21" i="128"/>
  <c r="I21" i="128"/>
  <c r="D21" i="128"/>
  <c r="T20" i="128"/>
  <c r="S20" i="128"/>
  <c r="N20" i="128"/>
  <c r="J20" i="128"/>
  <c r="I20" i="128"/>
  <c r="D20" i="128"/>
  <c r="T19" i="128"/>
  <c r="S19" i="128"/>
  <c r="N19" i="128"/>
  <c r="J19" i="128"/>
  <c r="I19" i="128"/>
  <c r="D19" i="128"/>
  <c r="T18" i="128"/>
  <c r="S18" i="128"/>
  <c r="N18" i="128"/>
  <c r="J18" i="128"/>
  <c r="I18" i="128"/>
  <c r="D18" i="128"/>
  <c r="T17" i="128"/>
  <c r="S17" i="128"/>
  <c r="N17" i="128"/>
  <c r="J17" i="128"/>
  <c r="I17" i="128"/>
  <c r="D17" i="128"/>
  <c r="T16" i="128"/>
  <c r="S16" i="128"/>
  <c r="N16" i="128"/>
  <c r="J16" i="128"/>
  <c r="I16" i="128"/>
  <c r="D16" i="128"/>
  <c r="T15" i="128"/>
  <c r="S15" i="128"/>
  <c r="N15" i="128"/>
  <c r="J15" i="128"/>
  <c r="I15" i="128"/>
  <c r="D15" i="128"/>
  <c r="T14" i="128"/>
  <c r="S14" i="128"/>
  <c r="N14" i="128"/>
  <c r="J14" i="128"/>
  <c r="I14" i="128"/>
  <c r="D14" i="128"/>
  <c r="T13" i="128"/>
  <c r="S13" i="128"/>
  <c r="N13" i="128"/>
  <c r="J13" i="128"/>
  <c r="I13" i="128"/>
  <c r="D13" i="128"/>
  <c r="N8" i="128"/>
  <c r="D8" i="128"/>
  <c r="T4" i="128"/>
  <c r="B4" i="128"/>
  <c r="Q56" i="127"/>
  <c r="G56" i="127"/>
  <c r="T54" i="127"/>
  <c r="S54" i="127"/>
  <c r="N54" i="127"/>
  <c r="J54" i="127"/>
  <c r="I54" i="127"/>
  <c r="D54" i="127"/>
  <c r="T53" i="127"/>
  <c r="S53" i="127"/>
  <c r="N53" i="127"/>
  <c r="J53" i="127"/>
  <c r="I53" i="127"/>
  <c r="D53" i="127"/>
  <c r="T52" i="127"/>
  <c r="S52" i="127"/>
  <c r="N52" i="127"/>
  <c r="J52" i="127"/>
  <c r="I52" i="127"/>
  <c r="D52" i="127"/>
  <c r="T51" i="127"/>
  <c r="S51" i="127"/>
  <c r="N51" i="127"/>
  <c r="J51" i="127"/>
  <c r="I51" i="127"/>
  <c r="D51" i="127"/>
  <c r="T50" i="127"/>
  <c r="S50" i="127"/>
  <c r="N50" i="127"/>
  <c r="J50" i="127"/>
  <c r="I50" i="127"/>
  <c r="D50" i="127"/>
  <c r="T49" i="127"/>
  <c r="S49" i="127"/>
  <c r="N49" i="127"/>
  <c r="J49" i="127"/>
  <c r="I49" i="127"/>
  <c r="D49" i="127"/>
  <c r="T48" i="127"/>
  <c r="S48" i="127"/>
  <c r="N48" i="127"/>
  <c r="J48" i="127"/>
  <c r="I48" i="127"/>
  <c r="D48" i="127"/>
  <c r="T47" i="127"/>
  <c r="S47" i="127"/>
  <c r="N47" i="127"/>
  <c r="J47" i="127"/>
  <c r="I47" i="127"/>
  <c r="D47" i="127"/>
  <c r="T46" i="127"/>
  <c r="S46" i="127"/>
  <c r="N46" i="127"/>
  <c r="J46" i="127"/>
  <c r="I46" i="127"/>
  <c r="D46" i="127"/>
  <c r="T45" i="127"/>
  <c r="S45" i="127"/>
  <c r="N45" i="127"/>
  <c r="J45" i="127"/>
  <c r="I45" i="127"/>
  <c r="D45" i="127"/>
  <c r="T44" i="127"/>
  <c r="S44" i="127"/>
  <c r="N44" i="127"/>
  <c r="J44" i="127"/>
  <c r="I44" i="127"/>
  <c r="D44" i="127"/>
  <c r="T43" i="127"/>
  <c r="S43" i="127"/>
  <c r="N43" i="127"/>
  <c r="J43" i="127"/>
  <c r="I43" i="127"/>
  <c r="D43" i="127"/>
  <c r="T42" i="127"/>
  <c r="S42" i="127"/>
  <c r="N42" i="127"/>
  <c r="J42" i="127"/>
  <c r="I42" i="127"/>
  <c r="D42" i="127"/>
  <c r="T41" i="127"/>
  <c r="S41" i="127"/>
  <c r="N41" i="127"/>
  <c r="J41" i="127"/>
  <c r="I41" i="127"/>
  <c r="D41" i="127"/>
  <c r="T40" i="127"/>
  <c r="S40" i="127"/>
  <c r="N40" i="127"/>
  <c r="J40" i="127"/>
  <c r="I40" i="127"/>
  <c r="D40" i="127"/>
  <c r="N35" i="127"/>
  <c r="D35" i="127"/>
  <c r="Q29" i="127"/>
  <c r="G29" i="127"/>
  <c r="T27" i="127"/>
  <c r="S27" i="127"/>
  <c r="N27" i="127"/>
  <c r="J27" i="127"/>
  <c r="I27" i="127"/>
  <c r="D27" i="127"/>
  <c r="T26" i="127"/>
  <c r="S26" i="127"/>
  <c r="N26" i="127"/>
  <c r="J26" i="127"/>
  <c r="I26" i="127"/>
  <c r="D26" i="127"/>
  <c r="T25" i="127"/>
  <c r="S25" i="127"/>
  <c r="N25" i="127"/>
  <c r="J25" i="127"/>
  <c r="I25" i="127"/>
  <c r="D25" i="127"/>
  <c r="T24" i="127"/>
  <c r="S24" i="127"/>
  <c r="N24" i="127"/>
  <c r="J24" i="127"/>
  <c r="I24" i="127"/>
  <c r="D24" i="127"/>
  <c r="T23" i="127"/>
  <c r="S23" i="127"/>
  <c r="N23" i="127"/>
  <c r="J23" i="127"/>
  <c r="I23" i="127"/>
  <c r="D23" i="127"/>
  <c r="T22" i="127"/>
  <c r="S22" i="127"/>
  <c r="N22" i="127"/>
  <c r="J22" i="127"/>
  <c r="I22" i="127"/>
  <c r="D22" i="127"/>
  <c r="T21" i="127"/>
  <c r="S21" i="127"/>
  <c r="N21" i="127"/>
  <c r="J21" i="127"/>
  <c r="I21" i="127"/>
  <c r="D21" i="127"/>
  <c r="T20" i="127"/>
  <c r="S20" i="127"/>
  <c r="N20" i="127"/>
  <c r="J20" i="127"/>
  <c r="I20" i="127"/>
  <c r="D20" i="127"/>
  <c r="T19" i="127"/>
  <c r="S19" i="127"/>
  <c r="N19" i="127"/>
  <c r="J19" i="127"/>
  <c r="I19" i="127"/>
  <c r="D19" i="127"/>
  <c r="T18" i="127"/>
  <c r="S18" i="127"/>
  <c r="N18" i="127"/>
  <c r="J18" i="127"/>
  <c r="I18" i="127"/>
  <c r="D18" i="127"/>
  <c r="T17" i="127"/>
  <c r="S17" i="127"/>
  <c r="N17" i="127"/>
  <c r="J17" i="127"/>
  <c r="I17" i="127"/>
  <c r="D17" i="127"/>
  <c r="T16" i="127"/>
  <c r="S16" i="127"/>
  <c r="N16" i="127"/>
  <c r="J16" i="127"/>
  <c r="I16" i="127"/>
  <c r="D16" i="127"/>
  <c r="T15" i="127"/>
  <c r="S15" i="127"/>
  <c r="N15" i="127"/>
  <c r="J15" i="127"/>
  <c r="I15" i="127"/>
  <c r="D15" i="127"/>
  <c r="T14" i="127"/>
  <c r="S14" i="127"/>
  <c r="N14" i="127"/>
  <c r="J14" i="127"/>
  <c r="I14" i="127"/>
  <c r="D14" i="127"/>
  <c r="T13" i="127"/>
  <c r="S13" i="127"/>
  <c r="N13" i="127"/>
  <c r="J13" i="127"/>
  <c r="I13" i="127"/>
  <c r="D13" i="127"/>
  <c r="N8" i="127"/>
  <c r="D8" i="127"/>
  <c r="T4" i="127"/>
  <c r="B4" i="127"/>
  <c r="Q56" i="126"/>
  <c r="G56" i="126"/>
  <c r="T54" i="126"/>
  <c r="S54" i="126"/>
  <c r="N54" i="126"/>
  <c r="J54" i="126"/>
  <c r="I54" i="126"/>
  <c r="D54" i="126"/>
  <c r="T53" i="126"/>
  <c r="S53" i="126"/>
  <c r="N53" i="126"/>
  <c r="J53" i="126"/>
  <c r="I53" i="126"/>
  <c r="D53" i="126"/>
  <c r="T52" i="126"/>
  <c r="S52" i="126"/>
  <c r="N52" i="126"/>
  <c r="J52" i="126"/>
  <c r="I52" i="126"/>
  <c r="D52" i="126"/>
  <c r="T51" i="126"/>
  <c r="S51" i="126"/>
  <c r="N51" i="126"/>
  <c r="J51" i="126"/>
  <c r="I51" i="126"/>
  <c r="D51" i="126"/>
  <c r="T50" i="126"/>
  <c r="S50" i="126"/>
  <c r="N50" i="126"/>
  <c r="J50" i="126"/>
  <c r="I50" i="126"/>
  <c r="D50" i="126"/>
  <c r="T49" i="126"/>
  <c r="S49" i="126"/>
  <c r="N49" i="126"/>
  <c r="J49" i="126"/>
  <c r="I49" i="126"/>
  <c r="D49" i="126"/>
  <c r="T48" i="126"/>
  <c r="S48" i="126"/>
  <c r="N48" i="126"/>
  <c r="J48" i="126"/>
  <c r="I48" i="126"/>
  <c r="D48" i="126"/>
  <c r="T47" i="126"/>
  <c r="S47" i="126"/>
  <c r="N47" i="126"/>
  <c r="J47" i="126"/>
  <c r="I47" i="126"/>
  <c r="D47" i="126"/>
  <c r="T46" i="126"/>
  <c r="S46" i="126"/>
  <c r="N46" i="126"/>
  <c r="J46" i="126"/>
  <c r="I46" i="126"/>
  <c r="D46" i="126"/>
  <c r="T45" i="126"/>
  <c r="S45" i="126"/>
  <c r="N45" i="126"/>
  <c r="J45" i="126"/>
  <c r="I45" i="126"/>
  <c r="D45" i="126"/>
  <c r="T44" i="126"/>
  <c r="S44" i="126"/>
  <c r="N44" i="126"/>
  <c r="J44" i="126"/>
  <c r="I44" i="126"/>
  <c r="D44" i="126"/>
  <c r="T43" i="126"/>
  <c r="S43" i="126"/>
  <c r="N43" i="126"/>
  <c r="J43" i="126"/>
  <c r="I43" i="126"/>
  <c r="D43" i="126"/>
  <c r="T42" i="126"/>
  <c r="S42" i="126"/>
  <c r="N42" i="126"/>
  <c r="J42" i="126"/>
  <c r="I42" i="126"/>
  <c r="D42" i="126"/>
  <c r="T41" i="126"/>
  <c r="S41" i="126"/>
  <c r="N41" i="126"/>
  <c r="J41" i="126"/>
  <c r="I41" i="126"/>
  <c r="D41" i="126"/>
  <c r="T40" i="126"/>
  <c r="S40" i="126"/>
  <c r="N40" i="126"/>
  <c r="J40" i="126"/>
  <c r="I40" i="126"/>
  <c r="D40" i="126"/>
  <c r="N35" i="126"/>
  <c r="D35" i="126"/>
  <c r="Q29" i="126"/>
  <c r="G29" i="126"/>
  <c r="T27" i="126"/>
  <c r="S27" i="126"/>
  <c r="N27" i="126"/>
  <c r="J27" i="126"/>
  <c r="I27" i="126"/>
  <c r="D27" i="126"/>
  <c r="T26" i="126"/>
  <c r="S26" i="126"/>
  <c r="N26" i="126"/>
  <c r="J26" i="126"/>
  <c r="I26" i="126"/>
  <c r="D26" i="126"/>
  <c r="T25" i="126"/>
  <c r="S25" i="126"/>
  <c r="N25" i="126"/>
  <c r="J25" i="126"/>
  <c r="I25" i="126"/>
  <c r="D25" i="126"/>
  <c r="T24" i="126"/>
  <c r="S24" i="126"/>
  <c r="N24" i="126"/>
  <c r="J24" i="126"/>
  <c r="I24" i="126"/>
  <c r="D24" i="126"/>
  <c r="T23" i="126"/>
  <c r="S23" i="126"/>
  <c r="N23" i="126"/>
  <c r="J23" i="126"/>
  <c r="I23" i="126"/>
  <c r="D23" i="126"/>
  <c r="T22" i="126"/>
  <c r="S22" i="126"/>
  <c r="N22" i="126"/>
  <c r="J22" i="126"/>
  <c r="I22" i="126"/>
  <c r="D22" i="126"/>
  <c r="T21" i="126"/>
  <c r="S21" i="126"/>
  <c r="N21" i="126"/>
  <c r="J21" i="126"/>
  <c r="I21" i="126"/>
  <c r="D21" i="126"/>
  <c r="T20" i="126"/>
  <c r="S20" i="126"/>
  <c r="N20" i="126"/>
  <c r="J20" i="126"/>
  <c r="I20" i="126"/>
  <c r="D20" i="126"/>
  <c r="T19" i="126"/>
  <c r="S19" i="126"/>
  <c r="N19" i="126"/>
  <c r="J19" i="126"/>
  <c r="I19" i="126"/>
  <c r="D19" i="126"/>
  <c r="T18" i="126"/>
  <c r="S18" i="126"/>
  <c r="N18" i="126"/>
  <c r="J18" i="126"/>
  <c r="I18" i="126"/>
  <c r="D18" i="126"/>
  <c r="T17" i="126"/>
  <c r="S17" i="126"/>
  <c r="N17" i="126"/>
  <c r="J17" i="126"/>
  <c r="I17" i="126"/>
  <c r="D17" i="126"/>
  <c r="T16" i="126"/>
  <c r="S16" i="126"/>
  <c r="N16" i="126"/>
  <c r="J16" i="126"/>
  <c r="I16" i="126"/>
  <c r="D16" i="126"/>
  <c r="T15" i="126"/>
  <c r="S15" i="126"/>
  <c r="N15" i="126"/>
  <c r="J15" i="126"/>
  <c r="I15" i="126"/>
  <c r="D15" i="126"/>
  <c r="T14" i="126"/>
  <c r="S14" i="126"/>
  <c r="N14" i="126"/>
  <c r="J14" i="126"/>
  <c r="I14" i="126"/>
  <c r="D14" i="126"/>
  <c r="T13" i="126"/>
  <c r="S13" i="126"/>
  <c r="N13" i="126"/>
  <c r="J13" i="126"/>
  <c r="I13" i="126"/>
  <c r="D13" i="126"/>
  <c r="N8" i="126"/>
  <c r="D8" i="126"/>
  <c r="T4" i="126"/>
  <c r="B4" i="126"/>
  <c r="Q56" i="125"/>
  <c r="G56" i="125"/>
  <c r="T54" i="125"/>
  <c r="S54" i="125"/>
  <c r="N54" i="125"/>
  <c r="J54" i="125"/>
  <c r="I54" i="125"/>
  <c r="D54" i="125"/>
  <c r="T53" i="125"/>
  <c r="S53" i="125"/>
  <c r="N53" i="125"/>
  <c r="J53" i="125"/>
  <c r="I53" i="125"/>
  <c r="D53" i="125"/>
  <c r="T52" i="125"/>
  <c r="S52" i="125"/>
  <c r="N52" i="125"/>
  <c r="J52" i="125"/>
  <c r="I52" i="125"/>
  <c r="D52" i="125"/>
  <c r="T51" i="125"/>
  <c r="S51" i="125"/>
  <c r="N51" i="125"/>
  <c r="J51" i="125"/>
  <c r="I51" i="125"/>
  <c r="D51" i="125"/>
  <c r="T50" i="125"/>
  <c r="S50" i="125"/>
  <c r="N50" i="125"/>
  <c r="J50" i="125"/>
  <c r="I50" i="125"/>
  <c r="D50" i="125"/>
  <c r="T49" i="125"/>
  <c r="S49" i="125"/>
  <c r="N49" i="125"/>
  <c r="J49" i="125"/>
  <c r="I49" i="125"/>
  <c r="D49" i="125"/>
  <c r="T48" i="125"/>
  <c r="S48" i="125"/>
  <c r="N48" i="125"/>
  <c r="J48" i="125"/>
  <c r="I48" i="125"/>
  <c r="D48" i="125"/>
  <c r="T47" i="125"/>
  <c r="S47" i="125"/>
  <c r="N47" i="125"/>
  <c r="J47" i="125"/>
  <c r="I47" i="125"/>
  <c r="D47" i="125"/>
  <c r="T46" i="125"/>
  <c r="S46" i="125"/>
  <c r="N46" i="125"/>
  <c r="J46" i="125"/>
  <c r="I46" i="125"/>
  <c r="D46" i="125"/>
  <c r="T45" i="125"/>
  <c r="S45" i="125"/>
  <c r="N45" i="125"/>
  <c r="J45" i="125"/>
  <c r="I45" i="125"/>
  <c r="D45" i="125"/>
  <c r="T44" i="125"/>
  <c r="S44" i="125"/>
  <c r="N44" i="125"/>
  <c r="J44" i="125"/>
  <c r="I44" i="125"/>
  <c r="D44" i="125"/>
  <c r="T43" i="125"/>
  <c r="S43" i="125"/>
  <c r="N43" i="125"/>
  <c r="J43" i="125"/>
  <c r="I43" i="125"/>
  <c r="D43" i="125"/>
  <c r="T42" i="125"/>
  <c r="S42" i="125"/>
  <c r="N42" i="125"/>
  <c r="J42" i="125"/>
  <c r="I42" i="125"/>
  <c r="D42" i="125"/>
  <c r="T41" i="125"/>
  <c r="S41" i="125"/>
  <c r="N41" i="125"/>
  <c r="J41" i="125"/>
  <c r="I41" i="125"/>
  <c r="D41" i="125"/>
  <c r="T40" i="125"/>
  <c r="S40" i="125"/>
  <c r="N40" i="125"/>
  <c r="J40" i="125"/>
  <c r="I40" i="125"/>
  <c r="D40" i="125"/>
  <c r="N35" i="125"/>
  <c r="D35" i="125"/>
  <c r="Q29" i="125"/>
  <c r="G29" i="125"/>
  <c r="T27" i="125"/>
  <c r="S27" i="125"/>
  <c r="N27" i="125"/>
  <c r="J27" i="125"/>
  <c r="I27" i="125"/>
  <c r="D27" i="125"/>
  <c r="T26" i="125"/>
  <c r="S26" i="125"/>
  <c r="N26" i="125"/>
  <c r="J26" i="125"/>
  <c r="I26" i="125"/>
  <c r="D26" i="125"/>
  <c r="T25" i="125"/>
  <c r="S25" i="125"/>
  <c r="N25" i="125"/>
  <c r="J25" i="125"/>
  <c r="I25" i="125"/>
  <c r="D25" i="125"/>
  <c r="T24" i="125"/>
  <c r="S24" i="125"/>
  <c r="N24" i="125"/>
  <c r="J24" i="125"/>
  <c r="I24" i="125"/>
  <c r="D24" i="125"/>
  <c r="T23" i="125"/>
  <c r="S23" i="125"/>
  <c r="N23" i="125"/>
  <c r="J23" i="125"/>
  <c r="I23" i="125"/>
  <c r="D23" i="125"/>
  <c r="T22" i="125"/>
  <c r="S22" i="125"/>
  <c r="N22" i="125"/>
  <c r="J22" i="125"/>
  <c r="I22" i="125"/>
  <c r="D22" i="125"/>
  <c r="T21" i="125"/>
  <c r="S21" i="125"/>
  <c r="N21" i="125"/>
  <c r="J21" i="125"/>
  <c r="I21" i="125"/>
  <c r="D21" i="125"/>
  <c r="T20" i="125"/>
  <c r="S20" i="125"/>
  <c r="N20" i="125"/>
  <c r="J20" i="125"/>
  <c r="I20" i="125"/>
  <c r="D20" i="125"/>
  <c r="T19" i="125"/>
  <c r="S19" i="125"/>
  <c r="N19" i="125"/>
  <c r="J19" i="125"/>
  <c r="I19" i="125"/>
  <c r="D19" i="125"/>
  <c r="T18" i="125"/>
  <c r="S18" i="125"/>
  <c r="N18" i="125"/>
  <c r="J18" i="125"/>
  <c r="I18" i="125"/>
  <c r="D18" i="125"/>
  <c r="T17" i="125"/>
  <c r="S17" i="125"/>
  <c r="N17" i="125"/>
  <c r="J17" i="125"/>
  <c r="I17" i="125"/>
  <c r="D17" i="125"/>
  <c r="T16" i="125"/>
  <c r="S16" i="125"/>
  <c r="N16" i="125"/>
  <c r="J16" i="125"/>
  <c r="I16" i="125"/>
  <c r="D16" i="125"/>
  <c r="T15" i="125"/>
  <c r="S15" i="125"/>
  <c r="N15" i="125"/>
  <c r="J15" i="125"/>
  <c r="I15" i="125"/>
  <c r="D15" i="125"/>
  <c r="T14" i="125"/>
  <c r="S14" i="125"/>
  <c r="N14" i="125"/>
  <c r="J14" i="125"/>
  <c r="I14" i="125"/>
  <c r="D14" i="125"/>
  <c r="T13" i="125"/>
  <c r="S13" i="125"/>
  <c r="N13" i="125"/>
  <c r="J13" i="125"/>
  <c r="I13" i="125"/>
  <c r="D13" i="125"/>
  <c r="N8" i="125"/>
  <c r="D8" i="125"/>
  <c r="T4" i="125"/>
  <c r="B4" i="125"/>
  <c r="Q56" i="124"/>
  <c r="G56" i="124"/>
  <c r="T54" i="124"/>
  <c r="S54" i="124"/>
  <c r="N54" i="124"/>
  <c r="J54" i="124"/>
  <c r="I54" i="124"/>
  <c r="D54" i="124"/>
  <c r="T53" i="124"/>
  <c r="S53" i="124"/>
  <c r="N53" i="124"/>
  <c r="J53" i="124"/>
  <c r="I53" i="124"/>
  <c r="D53" i="124"/>
  <c r="T52" i="124"/>
  <c r="S52" i="124"/>
  <c r="N52" i="124"/>
  <c r="J52" i="124"/>
  <c r="I52" i="124"/>
  <c r="D52" i="124"/>
  <c r="T51" i="124"/>
  <c r="S51" i="124"/>
  <c r="N51" i="124"/>
  <c r="J51" i="124"/>
  <c r="I51" i="124"/>
  <c r="D51" i="124"/>
  <c r="T50" i="124"/>
  <c r="S50" i="124"/>
  <c r="N50" i="124"/>
  <c r="J50" i="124"/>
  <c r="I50" i="124"/>
  <c r="D50" i="124"/>
  <c r="T49" i="124"/>
  <c r="S49" i="124"/>
  <c r="N49" i="124"/>
  <c r="J49" i="124"/>
  <c r="I49" i="124"/>
  <c r="D49" i="124"/>
  <c r="T48" i="124"/>
  <c r="S48" i="124"/>
  <c r="N48" i="124"/>
  <c r="J48" i="124"/>
  <c r="I48" i="124"/>
  <c r="D48" i="124"/>
  <c r="T47" i="124"/>
  <c r="S47" i="124"/>
  <c r="N47" i="124"/>
  <c r="J47" i="124"/>
  <c r="I47" i="124"/>
  <c r="D47" i="124"/>
  <c r="T46" i="124"/>
  <c r="S46" i="124"/>
  <c r="N46" i="124"/>
  <c r="J46" i="124"/>
  <c r="I46" i="124"/>
  <c r="D46" i="124"/>
  <c r="T45" i="124"/>
  <c r="S45" i="124"/>
  <c r="N45" i="124"/>
  <c r="J45" i="124"/>
  <c r="I45" i="124"/>
  <c r="D45" i="124"/>
  <c r="T44" i="124"/>
  <c r="S44" i="124"/>
  <c r="N44" i="124"/>
  <c r="J44" i="124"/>
  <c r="I44" i="124"/>
  <c r="D44" i="124"/>
  <c r="T43" i="124"/>
  <c r="S43" i="124"/>
  <c r="N43" i="124"/>
  <c r="J43" i="124"/>
  <c r="I43" i="124"/>
  <c r="D43" i="124"/>
  <c r="T42" i="124"/>
  <c r="S42" i="124"/>
  <c r="N42" i="124"/>
  <c r="J42" i="124"/>
  <c r="I42" i="124"/>
  <c r="D42" i="124"/>
  <c r="T41" i="124"/>
  <c r="S41" i="124"/>
  <c r="N41" i="124"/>
  <c r="J41" i="124"/>
  <c r="I41" i="124"/>
  <c r="D41" i="124"/>
  <c r="T40" i="124"/>
  <c r="S40" i="124"/>
  <c r="N40" i="124"/>
  <c r="J40" i="124"/>
  <c r="I40" i="124"/>
  <c r="D40" i="124"/>
  <c r="N35" i="124"/>
  <c r="D35" i="124"/>
  <c r="Q29" i="124"/>
  <c r="G29" i="124"/>
  <c r="T27" i="124"/>
  <c r="S27" i="124"/>
  <c r="N27" i="124"/>
  <c r="J27" i="124"/>
  <c r="I27" i="124"/>
  <c r="D27" i="124"/>
  <c r="T26" i="124"/>
  <c r="S26" i="124"/>
  <c r="N26" i="124"/>
  <c r="J26" i="124"/>
  <c r="I26" i="124"/>
  <c r="D26" i="124"/>
  <c r="T25" i="124"/>
  <c r="S25" i="124"/>
  <c r="N25" i="124"/>
  <c r="J25" i="124"/>
  <c r="I25" i="124"/>
  <c r="D25" i="124"/>
  <c r="T24" i="124"/>
  <c r="S24" i="124"/>
  <c r="N24" i="124"/>
  <c r="J24" i="124"/>
  <c r="I24" i="124"/>
  <c r="D24" i="124"/>
  <c r="T23" i="124"/>
  <c r="S23" i="124"/>
  <c r="N23" i="124"/>
  <c r="J23" i="124"/>
  <c r="I23" i="124"/>
  <c r="D23" i="124"/>
  <c r="T22" i="124"/>
  <c r="S22" i="124"/>
  <c r="N22" i="124"/>
  <c r="J22" i="124"/>
  <c r="I22" i="124"/>
  <c r="D22" i="124"/>
  <c r="T21" i="124"/>
  <c r="S21" i="124"/>
  <c r="N21" i="124"/>
  <c r="J21" i="124"/>
  <c r="I21" i="124"/>
  <c r="D21" i="124"/>
  <c r="T20" i="124"/>
  <c r="S20" i="124"/>
  <c r="N20" i="124"/>
  <c r="J20" i="124"/>
  <c r="I20" i="124"/>
  <c r="D20" i="124"/>
  <c r="T19" i="124"/>
  <c r="S19" i="124"/>
  <c r="N19" i="124"/>
  <c r="J19" i="124"/>
  <c r="I19" i="124"/>
  <c r="D19" i="124"/>
  <c r="T18" i="124"/>
  <c r="S18" i="124"/>
  <c r="N18" i="124"/>
  <c r="J18" i="124"/>
  <c r="I18" i="124"/>
  <c r="D18" i="124"/>
  <c r="T17" i="124"/>
  <c r="S17" i="124"/>
  <c r="N17" i="124"/>
  <c r="J17" i="124"/>
  <c r="I17" i="124"/>
  <c r="D17" i="124"/>
  <c r="T16" i="124"/>
  <c r="S16" i="124"/>
  <c r="N16" i="124"/>
  <c r="J16" i="124"/>
  <c r="I16" i="124"/>
  <c r="D16" i="124"/>
  <c r="T15" i="124"/>
  <c r="S15" i="124"/>
  <c r="N15" i="124"/>
  <c r="J15" i="124"/>
  <c r="I15" i="124"/>
  <c r="D15" i="124"/>
  <c r="T14" i="124"/>
  <c r="S14" i="124"/>
  <c r="N14" i="124"/>
  <c r="J14" i="124"/>
  <c r="I14" i="124"/>
  <c r="D14" i="124"/>
  <c r="T13" i="124"/>
  <c r="S13" i="124"/>
  <c r="N13" i="124"/>
  <c r="J13" i="124"/>
  <c r="I13" i="124"/>
  <c r="D13" i="124"/>
  <c r="N8" i="124"/>
  <c r="D8" i="124"/>
  <c r="T4" i="124"/>
  <c r="B4" i="124"/>
  <c r="Q56" i="123"/>
  <c r="G56" i="123"/>
  <c r="T54" i="123"/>
  <c r="S54" i="123"/>
  <c r="N54" i="123"/>
  <c r="J54" i="123"/>
  <c r="I54" i="123"/>
  <c r="D54" i="123"/>
  <c r="T53" i="123"/>
  <c r="S53" i="123"/>
  <c r="N53" i="123"/>
  <c r="J53" i="123"/>
  <c r="I53" i="123"/>
  <c r="D53" i="123"/>
  <c r="T52" i="123"/>
  <c r="S52" i="123"/>
  <c r="N52" i="123"/>
  <c r="J52" i="123"/>
  <c r="I52" i="123"/>
  <c r="D52" i="123"/>
  <c r="T51" i="123"/>
  <c r="S51" i="123"/>
  <c r="N51" i="123"/>
  <c r="J51" i="123"/>
  <c r="I51" i="123"/>
  <c r="D51" i="123"/>
  <c r="T50" i="123"/>
  <c r="S50" i="123"/>
  <c r="N50" i="123"/>
  <c r="J50" i="123"/>
  <c r="I50" i="123"/>
  <c r="D50" i="123"/>
  <c r="T49" i="123"/>
  <c r="S49" i="123"/>
  <c r="N49" i="123"/>
  <c r="J49" i="123"/>
  <c r="I49" i="123"/>
  <c r="D49" i="123"/>
  <c r="T48" i="123"/>
  <c r="S48" i="123"/>
  <c r="N48" i="123"/>
  <c r="J48" i="123"/>
  <c r="I48" i="123"/>
  <c r="D48" i="123"/>
  <c r="T47" i="123"/>
  <c r="S47" i="123"/>
  <c r="N47" i="123"/>
  <c r="J47" i="123"/>
  <c r="I47" i="123"/>
  <c r="D47" i="123"/>
  <c r="T46" i="123"/>
  <c r="S46" i="123"/>
  <c r="N46" i="123"/>
  <c r="J46" i="123"/>
  <c r="I46" i="123"/>
  <c r="D46" i="123"/>
  <c r="T45" i="123"/>
  <c r="S45" i="123"/>
  <c r="N45" i="123"/>
  <c r="J45" i="123"/>
  <c r="I45" i="123"/>
  <c r="D45" i="123"/>
  <c r="T44" i="123"/>
  <c r="S44" i="123"/>
  <c r="N44" i="123"/>
  <c r="J44" i="123"/>
  <c r="I44" i="123"/>
  <c r="D44" i="123"/>
  <c r="T43" i="123"/>
  <c r="S43" i="123"/>
  <c r="N43" i="123"/>
  <c r="J43" i="123"/>
  <c r="I43" i="123"/>
  <c r="D43" i="123"/>
  <c r="T42" i="123"/>
  <c r="S42" i="123"/>
  <c r="N42" i="123"/>
  <c r="J42" i="123"/>
  <c r="I42" i="123"/>
  <c r="D42" i="123"/>
  <c r="T41" i="123"/>
  <c r="S41" i="123"/>
  <c r="N41" i="123"/>
  <c r="J41" i="123"/>
  <c r="I41" i="123"/>
  <c r="D41" i="123"/>
  <c r="T40" i="123"/>
  <c r="S40" i="123"/>
  <c r="N40" i="123"/>
  <c r="J40" i="123"/>
  <c r="I40" i="123"/>
  <c r="D40" i="123"/>
  <c r="N35" i="123"/>
  <c r="D35" i="123"/>
  <c r="Q29" i="123"/>
  <c r="G29" i="123"/>
  <c r="T27" i="123"/>
  <c r="S27" i="123"/>
  <c r="N27" i="123"/>
  <c r="J27" i="123"/>
  <c r="I27" i="123"/>
  <c r="D27" i="123"/>
  <c r="T26" i="123"/>
  <c r="S26" i="123"/>
  <c r="N26" i="123"/>
  <c r="J26" i="123"/>
  <c r="I26" i="123"/>
  <c r="D26" i="123"/>
  <c r="T25" i="123"/>
  <c r="S25" i="123"/>
  <c r="N25" i="123"/>
  <c r="J25" i="123"/>
  <c r="I25" i="123"/>
  <c r="D25" i="123"/>
  <c r="T24" i="123"/>
  <c r="S24" i="123"/>
  <c r="N24" i="123"/>
  <c r="J24" i="123"/>
  <c r="I24" i="123"/>
  <c r="D24" i="123"/>
  <c r="T23" i="123"/>
  <c r="S23" i="123"/>
  <c r="N23" i="123"/>
  <c r="J23" i="123"/>
  <c r="I23" i="123"/>
  <c r="D23" i="123"/>
  <c r="T22" i="123"/>
  <c r="S22" i="123"/>
  <c r="N22" i="123"/>
  <c r="J22" i="123"/>
  <c r="I22" i="123"/>
  <c r="D22" i="123"/>
  <c r="T21" i="123"/>
  <c r="S21" i="123"/>
  <c r="N21" i="123"/>
  <c r="J21" i="123"/>
  <c r="I21" i="123"/>
  <c r="D21" i="123"/>
  <c r="T20" i="123"/>
  <c r="S20" i="123"/>
  <c r="N20" i="123"/>
  <c r="J20" i="123"/>
  <c r="I20" i="123"/>
  <c r="D20" i="123"/>
  <c r="T19" i="123"/>
  <c r="S19" i="123"/>
  <c r="N19" i="123"/>
  <c r="J19" i="123"/>
  <c r="I19" i="123"/>
  <c r="D19" i="123"/>
  <c r="T18" i="123"/>
  <c r="S18" i="123"/>
  <c r="N18" i="123"/>
  <c r="J18" i="123"/>
  <c r="I18" i="123"/>
  <c r="D18" i="123"/>
  <c r="T17" i="123"/>
  <c r="S17" i="123"/>
  <c r="N17" i="123"/>
  <c r="J17" i="123"/>
  <c r="I17" i="123"/>
  <c r="D17" i="123"/>
  <c r="T16" i="123"/>
  <c r="S16" i="123"/>
  <c r="N16" i="123"/>
  <c r="J16" i="123"/>
  <c r="I16" i="123"/>
  <c r="D16" i="123"/>
  <c r="T15" i="123"/>
  <c r="S15" i="123"/>
  <c r="N15" i="123"/>
  <c r="J15" i="123"/>
  <c r="I15" i="123"/>
  <c r="D15" i="123"/>
  <c r="T14" i="123"/>
  <c r="S14" i="123"/>
  <c r="N14" i="123"/>
  <c r="J14" i="123"/>
  <c r="I14" i="123"/>
  <c r="D14" i="123"/>
  <c r="T13" i="123"/>
  <c r="S13" i="123"/>
  <c r="N13" i="123"/>
  <c r="J13" i="123"/>
  <c r="I13" i="123"/>
  <c r="D13" i="123"/>
  <c r="N8" i="123"/>
  <c r="D8" i="123"/>
  <c r="T4" i="123"/>
  <c r="B4" i="123"/>
  <c r="Q56" i="122"/>
  <c r="G56" i="122"/>
  <c r="T54" i="122"/>
  <c r="S54" i="122"/>
  <c r="N54" i="122"/>
  <c r="J54" i="122"/>
  <c r="I54" i="122"/>
  <c r="D54" i="122"/>
  <c r="T53" i="122"/>
  <c r="S53" i="122"/>
  <c r="N53" i="122"/>
  <c r="J53" i="122"/>
  <c r="I53" i="122"/>
  <c r="D53" i="122"/>
  <c r="T52" i="122"/>
  <c r="S52" i="122"/>
  <c r="N52" i="122"/>
  <c r="J52" i="122"/>
  <c r="I52" i="122"/>
  <c r="D52" i="122"/>
  <c r="T51" i="122"/>
  <c r="S51" i="122"/>
  <c r="N51" i="122"/>
  <c r="J51" i="122"/>
  <c r="I51" i="122"/>
  <c r="D51" i="122"/>
  <c r="T50" i="122"/>
  <c r="S50" i="122"/>
  <c r="N50" i="122"/>
  <c r="J50" i="122"/>
  <c r="I50" i="122"/>
  <c r="D50" i="122"/>
  <c r="T49" i="122"/>
  <c r="S49" i="122"/>
  <c r="N49" i="122"/>
  <c r="J49" i="122"/>
  <c r="I49" i="122"/>
  <c r="D49" i="122"/>
  <c r="T48" i="122"/>
  <c r="S48" i="122"/>
  <c r="N48" i="122"/>
  <c r="J48" i="122"/>
  <c r="I48" i="122"/>
  <c r="D48" i="122"/>
  <c r="T47" i="122"/>
  <c r="S47" i="122"/>
  <c r="N47" i="122"/>
  <c r="J47" i="122"/>
  <c r="I47" i="122"/>
  <c r="D47" i="122"/>
  <c r="T46" i="122"/>
  <c r="S46" i="122"/>
  <c r="N46" i="122"/>
  <c r="J46" i="122"/>
  <c r="I46" i="122"/>
  <c r="D46" i="122"/>
  <c r="T45" i="122"/>
  <c r="S45" i="122"/>
  <c r="N45" i="122"/>
  <c r="J45" i="122"/>
  <c r="I45" i="122"/>
  <c r="D45" i="122"/>
  <c r="T44" i="122"/>
  <c r="S44" i="122"/>
  <c r="N44" i="122"/>
  <c r="J44" i="122"/>
  <c r="I44" i="122"/>
  <c r="D44" i="122"/>
  <c r="T43" i="122"/>
  <c r="S43" i="122"/>
  <c r="N43" i="122"/>
  <c r="J43" i="122"/>
  <c r="I43" i="122"/>
  <c r="D43" i="122"/>
  <c r="T42" i="122"/>
  <c r="S42" i="122"/>
  <c r="N42" i="122"/>
  <c r="J42" i="122"/>
  <c r="I42" i="122"/>
  <c r="D42" i="122"/>
  <c r="T41" i="122"/>
  <c r="S41" i="122"/>
  <c r="N41" i="122"/>
  <c r="J41" i="122"/>
  <c r="I41" i="122"/>
  <c r="D41" i="122"/>
  <c r="T40" i="122"/>
  <c r="S40" i="122"/>
  <c r="N40" i="122"/>
  <c r="J40" i="122"/>
  <c r="I40" i="122"/>
  <c r="D40" i="122"/>
  <c r="N35" i="122"/>
  <c r="D35" i="122"/>
  <c r="Q29" i="122"/>
  <c r="G29" i="122"/>
  <c r="T27" i="122"/>
  <c r="S27" i="122"/>
  <c r="N27" i="122"/>
  <c r="J27" i="122"/>
  <c r="I27" i="122"/>
  <c r="D27" i="122"/>
  <c r="T26" i="122"/>
  <c r="S26" i="122"/>
  <c r="N26" i="122"/>
  <c r="J26" i="122"/>
  <c r="I26" i="122"/>
  <c r="D26" i="122"/>
  <c r="T25" i="122"/>
  <c r="S25" i="122"/>
  <c r="N25" i="122"/>
  <c r="J25" i="122"/>
  <c r="I25" i="122"/>
  <c r="D25" i="122"/>
  <c r="T24" i="122"/>
  <c r="S24" i="122"/>
  <c r="N24" i="122"/>
  <c r="J24" i="122"/>
  <c r="I24" i="122"/>
  <c r="D24" i="122"/>
  <c r="T23" i="122"/>
  <c r="S23" i="122"/>
  <c r="N23" i="122"/>
  <c r="J23" i="122"/>
  <c r="I23" i="122"/>
  <c r="D23" i="122"/>
  <c r="T22" i="122"/>
  <c r="S22" i="122"/>
  <c r="N22" i="122"/>
  <c r="J22" i="122"/>
  <c r="I22" i="122"/>
  <c r="D22" i="122"/>
  <c r="T21" i="122"/>
  <c r="S21" i="122"/>
  <c r="N21" i="122"/>
  <c r="J21" i="122"/>
  <c r="I21" i="122"/>
  <c r="D21" i="122"/>
  <c r="T20" i="122"/>
  <c r="S20" i="122"/>
  <c r="N20" i="122"/>
  <c r="J20" i="122"/>
  <c r="I20" i="122"/>
  <c r="D20" i="122"/>
  <c r="T19" i="122"/>
  <c r="S19" i="122"/>
  <c r="N19" i="122"/>
  <c r="J19" i="122"/>
  <c r="I19" i="122"/>
  <c r="D19" i="122"/>
  <c r="T18" i="122"/>
  <c r="S18" i="122"/>
  <c r="N18" i="122"/>
  <c r="J18" i="122"/>
  <c r="I18" i="122"/>
  <c r="D18" i="122"/>
  <c r="T17" i="122"/>
  <c r="S17" i="122"/>
  <c r="N17" i="122"/>
  <c r="J17" i="122"/>
  <c r="I17" i="122"/>
  <c r="D17" i="122"/>
  <c r="T16" i="122"/>
  <c r="S16" i="122"/>
  <c r="N16" i="122"/>
  <c r="J16" i="122"/>
  <c r="I16" i="122"/>
  <c r="D16" i="122"/>
  <c r="T15" i="122"/>
  <c r="S15" i="122"/>
  <c r="N15" i="122"/>
  <c r="J15" i="122"/>
  <c r="I15" i="122"/>
  <c r="D15" i="122"/>
  <c r="T14" i="122"/>
  <c r="S14" i="122"/>
  <c r="N14" i="122"/>
  <c r="J14" i="122"/>
  <c r="I14" i="122"/>
  <c r="D14" i="122"/>
  <c r="T13" i="122"/>
  <c r="S13" i="122"/>
  <c r="N13" i="122"/>
  <c r="J13" i="122"/>
  <c r="I13" i="122"/>
  <c r="D13" i="122"/>
  <c r="N8" i="122"/>
  <c r="D8" i="122"/>
  <c r="T4" i="122"/>
  <c r="B4" i="122"/>
  <c r="Q56" i="121"/>
  <c r="G56" i="121"/>
  <c r="T54" i="121"/>
  <c r="S54" i="121"/>
  <c r="N54" i="121"/>
  <c r="J54" i="121"/>
  <c r="I54" i="121"/>
  <c r="D54" i="121"/>
  <c r="T53" i="121"/>
  <c r="S53" i="121"/>
  <c r="N53" i="121"/>
  <c r="J53" i="121"/>
  <c r="I53" i="121"/>
  <c r="D53" i="121"/>
  <c r="T52" i="121"/>
  <c r="S52" i="121"/>
  <c r="N52" i="121"/>
  <c r="J52" i="121"/>
  <c r="I52" i="121"/>
  <c r="D52" i="121"/>
  <c r="T51" i="121"/>
  <c r="S51" i="121"/>
  <c r="N51" i="121"/>
  <c r="J51" i="121"/>
  <c r="I51" i="121"/>
  <c r="D51" i="121"/>
  <c r="T50" i="121"/>
  <c r="S50" i="121"/>
  <c r="N50" i="121"/>
  <c r="J50" i="121"/>
  <c r="I50" i="121"/>
  <c r="D50" i="121"/>
  <c r="T49" i="121"/>
  <c r="S49" i="121"/>
  <c r="N49" i="121"/>
  <c r="J49" i="121"/>
  <c r="I49" i="121"/>
  <c r="D49" i="121"/>
  <c r="T48" i="121"/>
  <c r="S48" i="121"/>
  <c r="N48" i="121"/>
  <c r="J48" i="121"/>
  <c r="I48" i="121"/>
  <c r="D48" i="121"/>
  <c r="T47" i="121"/>
  <c r="S47" i="121"/>
  <c r="N47" i="121"/>
  <c r="J47" i="121"/>
  <c r="I47" i="121"/>
  <c r="D47" i="121"/>
  <c r="T46" i="121"/>
  <c r="S46" i="121"/>
  <c r="N46" i="121"/>
  <c r="J46" i="121"/>
  <c r="I46" i="121"/>
  <c r="D46" i="121"/>
  <c r="T45" i="121"/>
  <c r="S45" i="121"/>
  <c r="N45" i="121"/>
  <c r="J45" i="121"/>
  <c r="I45" i="121"/>
  <c r="D45" i="121"/>
  <c r="T44" i="121"/>
  <c r="S44" i="121"/>
  <c r="N44" i="121"/>
  <c r="J44" i="121"/>
  <c r="I44" i="121"/>
  <c r="D44" i="121"/>
  <c r="T43" i="121"/>
  <c r="S43" i="121"/>
  <c r="N43" i="121"/>
  <c r="J43" i="121"/>
  <c r="I43" i="121"/>
  <c r="D43" i="121"/>
  <c r="T42" i="121"/>
  <c r="S42" i="121"/>
  <c r="N42" i="121"/>
  <c r="J42" i="121"/>
  <c r="I42" i="121"/>
  <c r="D42" i="121"/>
  <c r="T41" i="121"/>
  <c r="S41" i="121"/>
  <c r="N41" i="121"/>
  <c r="J41" i="121"/>
  <c r="I41" i="121"/>
  <c r="D41" i="121"/>
  <c r="T40" i="121"/>
  <c r="S40" i="121"/>
  <c r="N40" i="121"/>
  <c r="J40" i="121"/>
  <c r="I40" i="121"/>
  <c r="D40" i="121"/>
  <c r="N35" i="121"/>
  <c r="D35" i="121"/>
  <c r="Q29" i="121"/>
  <c r="G29" i="121"/>
  <c r="T27" i="121"/>
  <c r="S27" i="121"/>
  <c r="N27" i="121"/>
  <c r="J27" i="121"/>
  <c r="I27" i="121"/>
  <c r="D27" i="121"/>
  <c r="T26" i="121"/>
  <c r="S26" i="121"/>
  <c r="N26" i="121"/>
  <c r="J26" i="121"/>
  <c r="I26" i="121"/>
  <c r="D26" i="121"/>
  <c r="T25" i="121"/>
  <c r="S25" i="121"/>
  <c r="N25" i="121"/>
  <c r="J25" i="121"/>
  <c r="I25" i="121"/>
  <c r="D25" i="121"/>
  <c r="T24" i="121"/>
  <c r="S24" i="121"/>
  <c r="N24" i="121"/>
  <c r="J24" i="121"/>
  <c r="I24" i="121"/>
  <c r="D24" i="121"/>
  <c r="T23" i="121"/>
  <c r="S23" i="121"/>
  <c r="N23" i="121"/>
  <c r="J23" i="121"/>
  <c r="I23" i="121"/>
  <c r="D23" i="121"/>
  <c r="T22" i="121"/>
  <c r="S22" i="121"/>
  <c r="N22" i="121"/>
  <c r="J22" i="121"/>
  <c r="I22" i="121"/>
  <c r="D22" i="121"/>
  <c r="T21" i="121"/>
  <c r="S21" i="121"/>
  <c r="N21" i="121"/>
  <c r="J21" i="121"/>
  <c r="I21" i="121"/>
  <c r="D21" i="121"/>
  <c r="T20" i="121"/>
  <c r="S20" i="121"/>
  <c r="N20" i="121"/>
  <c r="J20" i="121"/>
  <c r="I20" i="121"/>
  <c r="D20" i="121"/>
  <c r="T19" i="121"/>
  <c r="S19" i="121"/>
  <c r="N19" i="121"/>
  <c r="J19" i="121"/>
  <c r="I19" i="121"/>
  <c r="D19" i="121"/>
  <c r="T18" i="121"/>
  <c r="S18" i="121"/>
  <c r="N18" i="121"/>
  <c r="J18" i="121"/>
  <c r="I18" i="121"/>
  <c r="D18" i="121"/>
  <c r="T17" i="121"/>
  <c r="S17" i="121"/>
  <c r="N17" i="121"/>
  <c r="J17" i="121"/>
  <c r="I17" i="121"/>
  <c r="D17" i="121"/>
  <c r="T16" i="121"/>
  <c r="S16" i="121"/>
  <c r="N16" i="121"/>
  <c r="J16" i="121"/>
  <c r="I16" i="121"/>
  <c r="D16" i="121"/>
  <c r="T15" i="121"/>
  <c r="S15" i="121"/>
  <c r="N15" i="121"/>
  <c r="J15" i="121"/>
  <c r="I15" i="121"/>
  <c r="D15" i="121"/>
  <c r="T14" i="121"/>
  <c r="S14" i="121"/>
  <c r="N14" i="121"/>
  <c r="J14" i="121"/>
  <c r="I14" i="121"/>
  <c r="D14" i="121"/>
  <c r="T13" i="121"/>
  <c r="S13" i="121"/>
  <c r="N13" i="121"/>
  <c r="J13" i="121"/>
  <c r="I13" i="121"/>
  <c r="D13" i="121"/>
  <c r="N8" i="121"/>
  <c r="D8" i="121"/>
  <c r="T4" i="121"/>
  <c r="B4" i="121"/>
  <c r="Q56" i="120"/>
  <c r="G56" i="120"/>
  <c r="T54" i="120"/>
  <c r="S54" i="120"/>
  <c r="N54" i="120"/>
  <c r="J54" i="120"/>
  <c r="I54" i="120"/>
  <c r="D54" i="120"/>
  <c r="T53" i="120"/>
  <c r="S53" i="120"/>
  <c r="N53" i="120"/>
  <c r="J53" i="120"/>
  <c r="I53" i="120"/>
  <c r="D53" i="120"/>
  <c r="T52" i="120"/>
  <c r="S52" i="120"/>
  <c r="N52" i="120"/>
  <c r="J52" i="120"/>
  <c r="I52" i="120"/>
  <c r="D52" i="120"/>
  <c r="T51" i="120"/>
  <c r="S51" i="120"/>
  <c r="N51" i="120"/>
  <c r="J51" i="120"/>
  <c r="I51" i="120"/>
  <c r="D51" i="120"/>
  <c r="T50" i="120"/>
  <c r="S50" i="120"/>
  <c r="N50" i="120"/>
  <c r="J50" i="120"/>
  <c r="I50" i="120"/>
  <c r="D50" i="120"/>
  <c r="T49" i="120"/>
  <c r="S49" i="120"/>
  <c r="N49" i="120"/>
  <c r="J49" i="120"/>
  <c r="I49" i="120"/>
  <c r="D49" i="120"/>
  <c r="T48" i="120"/>
  <c r="S48" i="120"/>
  <c r="N48" i="120"/>
  <c r="J48" i="120"/>
  <c r="I48" i="120"/>
  <c r="D48" i="120"/>
  <c r="T47" i="120"/>
  <c r="S47" i="120"/>
  <c r="N47" i="120"/>
  <c r="J47" i="120"/>
  <c r="I47" i="120"/>
  <c r="D47" i="120"/>
  <c r="T46" i="120"/>
  <c r="S46" i="120"/>
  <c r="N46" i="120"/>
  <c r="J46" i="120"/>
  <c r="I46" i="120"/>
  <c r="D46" i="120"/>
  <c r="T45" i="120"/>
  <c r="S45" i="120"/>
  <c r="N45" i="120"/>
  <c r="J45" i="120"/>
  <c r="I45" i="120"/>
  <c r="D45" i="120"/>
  <c r="T44" i="120"/>
  <c r="S44" i="120"/>
  <c r="N44" i="120"/>
  <c r="J44" i="120"/>
  <c r="I44" i="120"/>
  <c r="D44" i="120"/>
  <c r="T43" i="120"/>
  <c r="S43" i="120"/>
  <c r="N43" i="120"/>
  <c r="J43" i="120"/>
  <c r="I43" i="120"/>
  <c r="D43" i="120"/>
  <c r="T42" i="120"/>
  <c r="S42" i="120"/>
  <c r="N42" i="120"/>
  <c r="J42" i="120"/>
  <c r="I42" i="120"/>
  <c r="D42" i="120"/>
  <c r="T41" i="120"/>
  <c r="S41" i="120"/>
  <c r="N41" i="120"/>
  <c r="J41" i="120"/>
  <c r="I41" i="120"/>
  <c r="D41" i="120"/>
  <c r="T40" i="120"/>
  <c r="S40" i="120"/>
  <c r="N40" i="120"/>
  <c r="J40" i="120"/>
  <c r="I40" i="120"/>
  <c r="D40" i="120"/>
  <c r="N35" i="120"/>
  <c r="D35" i="120"/>
  <c r="Q29" i="120"/>
  <c r="G29" i="120"/>
  <c r="T27" i="120"/>
  <c r="S27" i="120"/>
  <c r="N27" i="120"/>
  <c r="J27" i="120"/>
  <c r="I27" i="120"/>
  <c r="D27" i="120"/>
  <c r="T26" i="120"/>
  <c r="S26" i="120"/>
  <c r="N26" i="120"/>
  <c r="J26" i="120"/>
  <c r="I26" i="120"/>
  <c r="D26" i="120"/>
  <c r="T25" i="120"/>
  <c r="S25" i="120"/>
  <c r="N25" i="120"/>
  <c r="J25" i="120"/>
  <c r="I25" i="120"/>
  <c r="D25" i="120"/>
  <c r="T24" i="120"/>
  <c r="S24" i="120"/>
  <c r="N24" i="120"/>
  <c r="J24" i="120"/>
  <c r="I24" i="120"/>
  <c r="D24" i="120"/>
  <c r="T23" i="120"/>
  <c r="S23" i="120"/>
  <c r="N23" i="120"/>
  <c r="J23" i="120"/>
  <c r="I23" i="120"/>
  <c r="D23" i="120"/>
  <c r="T22" i="120"/>
  <c r="S22" i="120"/>
  <c r="N22" i="120"/>
  <c r="J22" i="120"/>
  <c r="I22" i="120"/>
  <c r="D22" i="120"/>
  <c r="T21" i="120"/>
  <c r="S21" i="120"/>
  <c r="N21" i="120"/>
  <c r="J21" i="120"/>
  <c r="I21" i="120"/>
  <c r="D21" i="120"/>
  <c r="T20" i="120"/>
  <c r="S20" i="120"/>
  <c r="N20" i="120"/>
  <c r="J20" i="120"/>
  <c r="I20" i="120"/>
  <c r="D20" i="120"/>
  <c r="T19" i="120"/>
  <c r="S19" i="120"/>
  <c r="N19" i="120"/>
  <c r="J19" i="120"/>
  <c r="I19" i="120"/>
  <c r="D19" i="120"/>
  <c r="T18" i="120"/>
  <c r="S18" i="120"/>
  <c r="N18" i="120"/>
  <c r="J18" i="120"/>
  <c r="I18" i="120"/>
  <c r="D18" i="120"/>
  <c r="T17" i="120"/>
  <c r="S17" i="120"/>
  <c r="N17" i="120"/>
  <c r="J17" i="120"/>
  <c r="I17" i="120"/>
  <c r="D17" i="120"/>
  <c r="T16" i="120"/>
  <c r="S16" i="120"/>
  <c r="N16" i="120"/>
  <c r="J16" i="120"/>
  <c r="I16" i="120"/>
  <c r="D16" i="120"/>
  <c r="T15" i="120"/>
  <c r="S15" i="120"/>
  <c r="N15" i="120"/>
  <c r="J15" i="120"/>
  <c r="I15" i="120"/>
  <c r="D15" i="120"/>
  <c r="T14" i="120"/>
  <c r="S14" i="120"/>
  <c r="N14" i="120"/>
  <c r="J14" i="120"/>
  <c r="I14" i="120"/>
  <c r="D14" i="120"/>
  <c r="T13" i="120"/>
  <c r="S13" i="120"/>
  <c r="N13" i="120"/>
  <c r="J13" i="120"/>
  <c r="I13" i="120"/>
  <c r="D13" i="120"/>
  <c r="N8" i="120"/>
  <c r="D8" i="120"/>
  <c r="T4" i="120"/>
  <c r="B4" i="120"/>
  <c r="Q56" i="119"/>
  <c r="G56" i="119"/>
  <c r="T54" i="119"/>
  <c r="S54" i="119"/>
  <c r="N54" i="119"/>
  <c r="J54" i="119"/>
  <c r="I54" i="119"/>
  <c r="D54" i="119"/>
  <c r="T53" i="119"/>
  <c r="S53" i="119"/>
  <c r="N53" i="119"/>
  <c r="J53" i="119"/>
  <c r="I53" i="119"/>
  <c r="D53" i="119"/>
  <c r="T52" i="119"/>
  <c r="S52" i="119"/>
  <c r="N52" i="119"/>
  <c r="J52" i="119"/>
  <c r="I52" i="119"/>
  <c r="D52" i="119"/>
  <c r="T51" i="119"/>
  <c r="S51" i="119"/>
  <c r="N51" i="119"/>
  <c r="J51" i="119"/>
  <c r="I51" i="119"/>
  <c r="D51" i="119"/>
  <c r="T50" i="119"/>
  <c r="S50" i="119"/>
  <c r="N50" i="119"/>
  <c r="J50" i="119"/>
  <c r="I50" i="119"/>
  <c r="D50" i="119"/>
  <c r="T49" i="119"/>
  <c r="S49" i="119"/>
  <c r="N49" i="119"/>
  <c r="J49" i="119"/>
  <c r="I49" i="119"/>
  <c r="D49" i="119"/>
  <c r="T48" i="119"/>
  <c r="S48" i="119"/>
  <c r="N48" i="119"/>
  <c r="J48" i="119"/>
  <c r="I48" i="119"/>
  <c r="D48" i="119"/>
  <c r="T47" i="119"/>
  <c r="S47" i="119"/>
  <c r="N47" i="119"/>
  <c r="J47" i="119"/>
  <c r="I47" i="119"/>
  <c r="D47" i="119"/>
  <c r="T46" i="119"/>
  <c r="S46" i="119"/>
  <c r="N46" i="119"/>
  <c r="J46" i="119"/>
  <c r="I46" i="119"/>
  <c r="D46" i="119"/>
  <c r="T45" i="119"/>
  <c r="S45" i="119"/>
  <c r="N45" i="119"/>
  <c r="J45" i="119"/>
  <c r="I45" i="119"/>
  <c r="D45" i="119"/>
  <c r="T44" i="119"/>
  <c r="S44" i="119"/>
  <c r="N44" i="119"/>
  <c r="J44" i="119"/>
  <c r="I44" i="119"/>
  <c r="D44" i="119"/>
  <c r="T43" i="119"/>
  <c r="S43" i="119"/>
  <c r="N43" i="119"/>
  <c r="J43" i="119"/>
  <c r="I43" i="119"/>
  <c r="D43" i="119"/>
  <c r="T42" i="119"/>
  <c r="S42" i="119"/>
  <c r="N42" i="119"/>
  <c r="J42" i="119"/>
  <c r="I42" i="119"/>
  <c r="D42" i="119"/>
  <c r="T41" i="119"/>
  <c r="S41" i="119"/>
  <c r="N41" i="119"/>
  <c r="J41" i="119"/>
  <c r="I41" i="119"/>
  <c r="D41" i="119"/>
  <c r="T40" i="119"/>
  <c r="S40" i="119"/>
  <c r="N40" i="119"/>
  <c r="J40" i="119"/>
  <c r="I40" i="119"/>
  <c r="D40" i="119"/>
  <c r="N35" i="119"/>
  <c r="D35" i="119"/>
  <c r="Q29" i="119"/>
  <c r="G29" i="119"/>
  <c r="T27" i="119"/>
  <c r="S27" i="119"/>
  <c r="N27" i="119"/>
  <c r="J27" i="119"/>
  <c r="I27" i="119"/>
  <c r="D27" i="119"/>
  <c r="T26" i="119"/>
  <c r="S26" i="119"/>
  <c r="N26" i="119"/>
  <c r="J26" i="119"/>
  <c r="I26" i="119"/>
  <c r="D26" i="119"/>
  <c r="T25" i="119"/>
  <c r="S25" i="119"/>
  <c r="N25" i="119"/>
  <c r="J25" i="119"/>
  <c r="I25" i="119"/>
  <c r="D25" i="119"/>
  <c r="T24" i="119"/>
  <c r="S24" i="119"/>
  <c r="N24" i="119"/>
  <c r="J24" i="119"/>
  <c r="I24" i="119"/>
  <c r="D24" i="119"/>
  <c r="T23" i="119"/>
  <c r="S23" i="119"/>
  <c r="N23" i="119"/>
  <c r="J23" i="119"/>
  <c r="I23" i="119"/>
  <c r="D23" i="119"/>
  <c r="T22" i="119"/>
  <c r="S22" i="119"/>
  <c r="N22" i="119"/>
  <c r="J22" i="119"/>
  <c r="I22" i="119"/>
  <c r="D22" i="119"/>
  <c r="T21" i="119"/>
  <c r="S21" i="119"/>
  <c r="N21" i="119"/>
  <c r="J21" i="119"/>
  <c r="I21" i="119"/>
  <c r="D21" i="119"/>
  <c r="T20" i="119"/>
  <c r="S20" i="119"/>
  <c r="N20" i="119"/>
  <c r="J20" i="119"/>
  <c r="I20" i="119"/>
  <c r="D20" i="119"/>
  <c r="T19" i="119"/>
  <c r="S19" i="119"/>
  <c r="N19" i="119"/>
  <c r="J19" i="119"/>
  <c r="I19" i="119"/>
  <c r="D19" i="119"/>
  <c r="T18" i="119"/>
  <c r="S18" i="119"/>
  <c r="N18" i="119"/>
  <c r="J18" i="119"/>
  <c r="I18" i="119"/>
  <c r="D18" i="119"/>
  <c r="T17" i="119"/>
  <c r="S17" i="119"/>
  <c r="N17" i="119"/>
  <c r="J17" i="119"/>
  <c r="I17" i="119"/>
  <c r="D17" i="119"/>
  <c r="T16" i="119"/>
  <c r="S16" i="119"/>
  <c r="N16" i="119"/>
  <c r="J16" i="119"/>
  <c r="I16" i="119"/>
  <c r="D16" i="119"/>
  <c r="T15" i="119"/>
  <c r="S15" i="119"/>
  <c r="N15" i="119"/>
  <c r="J15" i="119"/>
  <c r="I15" i="119"/>
  <c r="D15" i="119"/>
  <c r="T14" i="119"/>
  <c r="S14" i="119"/>
  <c r="N14" i="119"/>
  <c r="J14" i="119"/>
  <c r="I14" i="119"/>
  <c r="D14" i="119"/>
  <c r="T13" i="119"/>
  <c r="S13" i="119"/>
  <c r="N13" i="119"/>
  <c r="J13" i="119"/>
  <c r="I13" i="119"/>
  <c r="D13" i="119"/>
  <c r="N8" i="119"/>
  <c r="D8" i="119"/>
  <c r="T4" i="119"/>
  <c r="B4" i="119"/>
  <c r="Q56" i="118"/>
  <c r="G56" i="118"/>
  <c r="T54" i="118"/>
  <c r="S54" i="118"/>
  <c r="N54" i="118"/>
  <c r="J54" i="118"/>
  <c r="I54" i="118"/>
  <c r="D54" i="118"/>
  <c r="T53" i="118"/>
  <c r="S53" i="118"/>
  <c r="N53" i="118"/>
  <c r="J53" i="118"/>
  <c r="I53" i="118"/>
  <c r="D53" i="118"/>
  <c r="T52" i="118"/>
  <c r="S52" i="118"/>
  <c r="N52" i="118"/>
  <c r="J52" i="118"/>
  <c r="I52" i="118"/>
  <c r="D52" i="118"/>
  <c r="T51" i="118"/>
  <c r="S51" i="118"/>
  <c r="N51" i="118"/>
  <c r="J51" i="118"/>
  <c r="I51" i="118"/>
  <c r="D51" i="118"/>
  <c r="T50" i="118"/>
  <c r="S50" i="118"/>
  <c r="N50" i="118"/>
  <c r="J50" i="118"/>
  <c r="I50" i="118"/>
  <c r="D50" i="118"/>
  <c r="T49" i="118"/>
  <c r="S49" i="118"/>
  <c r="N49" i="118"/>
  <c r="J49" i="118"/>
  <c r="I49" i="118"/>
  <c r="D49" i="118"/>
  <c r="T48" i="118"/>
  <c r="S48" i="118"/>
  <c r="N48" i="118"/>
  <c r="J48" i="118"/>
  <c r="I48" i="118"/>
  <c r="D48" i="118"/>
  <c r="T47" i="118"/>
  <c r="S47" i="118"/>
  <c r="N47" i="118"/>
  <c r="J47" i="118"/>
  <c r="I47" i="118"/>
  <c r="D47" i="118"/>
  <c r="T46" i="118"/>
  <c r="S46" i="118"/>
  <c r="N46" i="118"/>
  <c r="J46" i="118"/>
  <c r="I46" i="118"/>
  <c r="D46" i="118"/>
  <c r="T45" i="118"/>
  <c r="S45" i="118"/>
  <c r="N45" i="118"/>
  <c r="J45" i="118"/>
  <c r="I45" i="118"/>
  <c r="D45" i="118"/>
  <c r="T44" i="118"/>
  <c r="S44" i="118"/>
  <c r="N44" i="118"/>
  <c r="J44" i="118"/>
  <c r="I44" i="118"/>
  <c r="D44" i="118"/>
  <c r="T43" i="118"/>
  <c r="S43" i="118"/>
  <c r="N43" i="118"/>
  <c r="J43" i="118"/>
  <c r="I43" i="118"/>
  <c r="D43" i="118"/>
  <c r="T42" i="118"/>
  <c r="S42" i="118"/>
  <c r="N42" i="118"/>
  <c r="J42" i="118"/>
  <c r="I42" i="118"/>
  <c r="D42" i="118"/>
  <c r="T41" i="118"/>
  <c r="S41" i="118"/>
  <c r="N41" i="118"/>
  <c r="J41" i="118"/>
  <c r="I41" i="118"/>
  <c r="D41" i="118"/>
  <c r="T40" i="118"/>
  <c r="S40" i="118"/>
  <c r="N40" i="118"/>
  <c r="J40" i="118"/>
  <c r="I40" i="118"/>
  <c r="D40" i="118"/>
  <c r="N35" i="118"/>
  <c r="D35" i="118"/>
  <c r="Q29" i="118"/>
  <c r="G29" i="118"/>
  <c r="T27" i="118"/>
  <c r="S27" i="118"/>
  <c r="N27" i="118"/>
  <c r="J27" i="118"/>
  <c r="I27" i="118"/>
  <c r="D27" i="118"/>
  <c r="T26" i="118"/>
  <c r="S26" i="118"/>
  <c r="N26" i="118"/>
  <c r="J26" i="118"/>
  <c r="I26" i="118"/>
  <c r="D26" i="118"/>
  <c r="T25" i="118"/>
  <c r="S25" i="118"/>
  <c r="N25" i="118"/>
  <c r="J25" i="118"/>
  <c r="I25" i="118"/>
  <c r="D25" i="118"/>
  <c r="T24" i="118"/>
  <c r="S24" i="118"/>
  <c r="N24" i="118"/>
  <c r="J24" i="118"/>
  <c r="I24" i="118"/>
  <c r="D24" i="118"/>
  <c r="T23" i="118"/>
  <c r="S23" i="118"/>
  <c r="N23" i="118"/>
  <c r="J23" i="118"/>
  <c r="I23" i="118"/>
  <c r="D23" i="118"/>
  <c r="T22" i="118"/>
  <c r="S22" i="118"/>
  <c r="N22" i="118"/>
  <c r="J22" i="118"/>
  <c r="I22" i="118"/>
  <c r="D22" i="118"/>
  <c r="T21" i="118"/>
  <c r="S21" i="118"/>
  <c r="N21" i="118"/>
  <c r="J21" i="118"/>
  <c r="I21" i="118"/>
  <c r="D21" i="118"/>
  <c r="T20" i="118"/>
  <c r="S20" i="118"/>
  <c r="N20" i="118"/>
  <c r="J20" i="118"/>
  <c r="I20" i="118"/>
  <c r="D20" i="118"/>
  <c r="T19" i="118"/>
  <c r="S19" i="118"/>
  <c r="N19" i="118"/>
  <c r="J19" i="118"/>
  <c r="I19" i="118"/>
  <c r="D19" i="118"/>
  <c r="T18" i="118"/>
  <c r="S18" i="118"/>
  <c r="N18" i="118"/>
  <c r="J18" i="118"/>
  <c r="I18" i="118"/>
  <c r="D18" i="118"/>
  <c r="T17" i="118"/>
  <c r="S17" i="118"/>
  <c r="N17" i="118"/>
  <c r="J17" i="118"/>
  <c r="I17" i="118"/>
  <c r="D17" i="118"/>
  <c r="T16" i="118"/>
  <c r="S16" i="118"/>
  <c r="N16" i="118"/>
  <c r="J16" i="118"/>
  <c r="I16" i="118"/>
  <c r="D16" i="118"/>
  <c r="T15" i="118"/>
  <c r="S15" i="118"/>
  <c r="N15" i="118"/>
  <c r="J15" i="118"/>
  <c r="I15" i="118"/>
  <c r="D15" i="118"/>
  <c r="T14" i="118"/>
  <c r="S14" i="118"/>
  <c r="N14" i="118"/>
  <c r="J14" i="118"/>
  <c r="I14" i="118"/>
  <c r="D14" i="118"/>
  <c r="T13" i="118"/>
  <c r="S13" i="118"/>
  <c r="N13" i="118"/>
  <c r="J13" i="118"/>
  <c r="I13" i="118"/>
  <c r="D13" i="118"/>
  <c r="N8" i="118"/>
  <c r="D8" i="118"/>
  <c r="T4" i="118"/>
  <c r="B4" i="118"/>
  <c r="Q56" i="117"/>
  <c r="G56" i="117"/>
  <c r="T54" i="117"/>
  <c r="S54" i="117"/>
  <c r="N54" i="117"/>
  <c r="J54" i="117"/>
  <c r="I54" i="117"/>
  <c r="D54" i="117"/>
  <c r="T53" i="117"/>
  <c r="S53" i="117"/>
  <c r="N53" i="117"/>
  <c r="J53" i="117"/>
  <c r="I53" i="117"/>
  <c r="D53" i="117"/>
  <c r="T52" i="117"/>
  <c r="S52" i="117"/>
  <c r="N52" i="117"/>
  <c r="J52" i="117"/>
  <c r="I52" i="117"/>
  <c r="D52" i="117"/>
  <c r="T51" i="117"/>
  <c r="S51" i="117"/>
  <c r="N51" i="117"/>
  <c r="J51" i="117"/>
  <c r="I51" i="117"/>
  <c r="D51" i="117"/>
  <c r="T50" i="117"/>
  <c r="S50" i="117"/>
  <c r="N50" i="117"/>
  <c r="J50" i="117"/>
  <c r="I50" i="117"/>
  <c r="D50" i="117"/>
  <c r="T49" i="117"/>
  <c r="S49" i="117"/>
  <c r="N49" i="117"/>
  <c r="J49" i="117"/>
  <c r="I49" i="117"/>
  <c r="D49" i="117"/>
  <c r="T48" i="117"/>
  <c r="S48" i="117"/>
  <c r="N48" i="117"/>
  <c r="J48" i="117"/>
  <c r="I48" i="117"/>
  <c r="D48" i="117"/>
  <c r="T47" i="117"/>
  <c r="S47" i="117"/>
  <c r="N47" i="117"/>
  <c r="J47" i="117"/>
  <c r="I47" i="117"/>
  <c r="D47" i="117"/>
  <c r="T46" i="117"/>
  <c r="S46" i="117"/>
  <c r="N46" i="117"/>
  <c r="J46" i="117"/>
  <c r="I46" i="117"/>
  <c r="D46" i="117"/>
  <c r="T45" i="117"/>
  <c r="S45" i="117"/>
  <c r="N45" i="117"/>
  <c r="J45" i="117"/>
  <c r="I45" i="117"/>
  <c r="D45" i="117"/>
  <c r="T44" i="117"/>
  <c r="S44" i="117"/>
  <c r="N44" i="117"/>
  <c r="J44" i="117"/>
  <c r="I44" i="117"/>
  <c r="D44" i="117"/>
  <c r="T43" i="117"/>
  <c r="S43" i="117"/>
  <c r="N43" i="117"/>
  <c r="J43" i="117"/>
  <c r="I43" i="117"/>
  <c r="D43" i="117"/>
  <c r="T42" i="117"/>
  <c r="S42" i="117"/>
  <c r="N42" i="117"/>
  <c r="J42" i="117"/>
  <c r="I42" i="117"/>
  <c r="D42" i="117"/>
  <c r="T41" i="117"/>
  <c r="S41" i="117"/>
  <c r="N41" i="117"/>
  <c r="J41" i="117"/>
  <c r="I41" i="117"/>
  <c r="D41" i="117"/>
  <c r="T40" i="117"/>
  <c r="S40" i="117"/>
  <c r="N40" i="117"/>
  <c r="J40" i="117"/>
  <c r="I40" i="117"/>
  <c r="D40" i="117"/>
  <c r="N35" i="117"/>
  <c r="D35" i="117"/>
  <c r="Q29" i="117"/>
  <c r="G29" i="117"/>
  <c r="T27" i="117"/>
  <c r="S27" i="117"/>
  <c r="N27" i="117"/>
  <c r="J27" i="117"/>
  <c r="I27" i="117"/>
  <c r="D27" i="117"/>
  <c r="T26" i="117"/>
  <c r="S26" i="117"/>
  <c r="N26" i="117"/>
  <c r="J26" i="117"/>
  <c r="I26" i="117"/>
  <c r="D26" i="117"/>
  <c r="T25" i="117"/>
  <c r="S25" i="117"/>
  <c r="N25" i="117"/>
  <c r="J25" i="117"/>
  <c r="I25" i="117"/>
  <c r="D25" i="117"/>
  <c r="T24" i="117"/>
  <c r="S24" i="117"/>
  <c r="N24" i="117"/>
  <c r="J24" i="117"/>
  <c r="I24" i="117"/>
  <c r="D24" i="117"/>
  <c r="T23" i="117"/>
  <c r="S23" i="117"/>
  <c r="N23" i="117"/>
  <c r="J23" i="117"/>
  <c r="I23" i="117"/>
  <c r="D23" i="117"/>
  <c r="T22" i="117"/>
  <c r="S22" i="117"/>
  <c r="N22" i="117"/>
  <c r="J22" i="117"/>
  <c r="I22" i="117"/>
  <c r="D22" i="117"/>
  <c r="T21" i="117"/>
  <c r="S21" i="117"/>
  <c r="N21" i="117"/>
  <c r="J21" i="117"/>
  <c r="I21" i="117"/>
  <c r="D21" i="117"/>
  <c r="T20" i="117"/>
  <c r="S20" i="117"/>
  <c r="N20" i="117"/>
  <c r="J20" i="117"/>
  <c r="I20" i="117"/>
  <c r="D20" i="117"/>
  <c r="T19" i="117"/>
  <c r="S19" i="117"/>
  <c r="N19" i="117"/>
  <c r="J19" i="117"/>
  <c r="I19" i="117"/>
  <c r="D19" i="117"/>
  <c r="T18" i="117"/>
  <c r="S18" i="117"/>
  <c r="N18" i="117"/>
  <c r="J18" i="117"/>
  <c r="I18" i="117"/>
  <c r="D18" i="117"/>
  <c r="T17" i="117"/>
  <c r="S17" i="117"/>
  <c r="N17" i="117"/>
  <c r="J17" i="117"/>
  <c r="I17" i="117"/>
  <c r="D17" i="117"/>
  <c r="T16" i="117"/>
  <c r="S16" i="117"/>
  <c r="N16" i="117"/>
  <c r="J16" i="117"/>
  <c r="I16" i="117"/>
  <c r="D16" i="117"/>
  <c r="T15" i="117"/>
  <c r="S15" i="117"/>
  <c r="N15" i="117"/>
  <c r="J15" i="117"/>
  <c r="I15" i="117"/>
  <c r="D15" i="117"/>
  <c r="T14" i="117"/>
  <c r="S14" i="117"/>
  <c r="N14" i="117"/>
  <c r="J14" i="117"/>
  <c r="I14" i="117"/>
  <c r="D14" i="117"/>
  <c r="T13" i="117"/>
  <c r="S13" i="117"/>
  <c r="N13" i="117"/>
  <c r="J13" i="117"/>
  <c r="I13" i="117"/>
  <c r="D13" i="117"/>
  <c r="N8" i="117"/>
  <c r="D8" i="117"/>
  <c r="T4" i="117"/>
  <c r="B4" i="117"/>
  <c r="Q56" i="116"/>
  <c r="G56" i="116"/>
  <c r="T54" i="116"/>
  <c r="S54" i="116"/>
  <c r="N54" i="116"/>
  <c r="J54" i="116"/>
  <c r="I54" i="116"/>
  <c r="D54" i="116"/>
  <c r="T53" i="116"/>
  <c r="S53" i="116"/>
  <c r="N53" i="116"/>
  <c r="J53" i="116"/>
  <c r="I53" i="116"/>
  <c r="D53" i="116"/>
  <c r="T52" i="116"/>
  <c r="S52" i="116"/>
  <c r="N52" i="116"/>
  <c r="J52" i="116"/>
  <c r="I52" i="116"/>
  <c r="D52" i="116"/>
  <c r="T51" i="116"/>
  <c r="S51" i="116"/>
  <c r="N51" i="116"/>
  <c r="J51" i="116"/>
  <c r="I51" i="116"/>
  <c r="D51" i="116"/>
  <c r="T50" i="116"/>
  <c r="S50" i="116"/>
  <c r="N50" i="116"/>
  <c r="J50" i="116"/>
  <c r="I50" i="116"/>
  <c r="D50" i="116"/>
  <c r="T49" i="116"/>
  <c r="S49" i="116"/>
  <c r="N49" i="116"/>
  <c r="J49" i="116"/>
  <c r="I49" i="116"/>
  <c r="D49" i="116"/>
  <c r="T48" i="116"/>
  <c r="S48" i="116"/>
  <c r="N48" i="116"/>
  <c r="J48" i="116"/>
  <c r="I48" i="116"/>
  <c r="D48" i="116"/>
  <c r="T47" i="116"/>
  <c r="S47" i="116"/>
  <c r="N47" i="116"/>
  <c r="J47" i="116"/>
  <c r="I47" i="116"/>
  <c r="D47" i="116"/>
  <c r="T46" i="116"/>
  <c r="S46" i="116"/>
  <c r="N46" i="116"/>
  <c r="J46" i="116"/>
  <c r="I46" i="116"/>
  <c r="D46" i="116"/>
  <c r="T45" i="116"/>
  <c r="S45" i="116"/>
  <c r="N45" i="116"/>
  <c r="J45" i="116"/>
  <c r="I45" i="116"/>
  <c r="D45" i="116"/>
  <c r="T44" i="116"/>
  <c r="S44" i="116"/>
  <c r="N44" i="116"/>
  <c r="J44" i="116"/>
  <c r="I44" i="116"/>
  <c r="D44" i="116"/>
  <c r="T43" i="116"/>
  <c r="S43" i="116"/>
  <c r="N43" i="116"/>
  <c r="J43" i="116"/>
  <c r="I43" i="116"/>
  <c r="D43" i="116"/>
  <c r="T42" i="116"/>
  <c r="S42" i="116"/>
  <c r="N42" i="116"/>
  <c r="J42" i="116"/>
  <c r="I42" i="116"/>
  <c r="D42" i="116"/>
  <c r="T41" i="116"/>
  <c r="S41" i="116"/>
  <c r="N41" i="116"/>
  <c r="J41" i="116"/>
  <c r="I41" i="116"/>
  <c r="D41" i="116"/>
  <c r="T40" i="116"/>
  <c r="S40" i="116"/>
  <c r="N40" i="116"/>
  <c r="J40" i="116"/>
  <c r="I40" i="116"/>
  <c r="D40" i="116"/>
  <c r="N35" i="116"/>
  <c r="D35" i="116"/>
  <c r="Q29" i="116"/>
  <c r="G29" i="116"/>
  <c r="T27" i="116"/>
  <c r="S27" i="116"/>
  <c r="N27" i="116"/>
  <c r="J27" i="116"/>
  <c r="I27" i="116"/>
  <c r="D27" i="116"/>
  <c r="T26" i="116"/>
  <c r="S26" i="116"/>
  <c r="N26" i="116"/>
  <c r="J26" i="116"/>
  <c r="I26" i="116"/>
  <c r="D26" i="116"/>
  <c r="T25" i="116"/>
  <c r="S25" i="116"/>
  <c r="N25" i="116"/>
  <c r="J25" i="116"/>
  <c r="I25" i="116"/>
  <c r="D25" i="116"/>
  <c r="T24" i="116"/>
  <c r="S24" i="116"/>
  <c r="N24" i="116"/>
  <c r="J24" i="116"/>
  <c r="I24" i="116"/>
  <c r="D24" i="116"/>
  <c r="T23" i="116"/>
  <c r="S23" i="116"/>
  <c r="N23" i="116"/>
  <c r="J23" i="116"/>
  <c r="I23" i="116"/>
  <c r="D23" i="116"/>
  <c r="T22" i="116"/>
  <c r="S22" i="116"/>
  <c r="N22" i="116"/>
  <c r="J22" i="116"/>
  <c r="I22" i="116"/>
  <c r="D22" i="116"/>
  <c r="T21" i="116"/>
  <c r="S21" i="116"/>
  <c r="N21" i="116"/>
  <c r="J21" i="116"/>
  <c r="I21" i="116"/>
  <c r="D21" i="116"/>
  <c r="T20" i="116"/>
  <c r="S20" i="116"/>
  <c r="N20" i="116"/>
  <c r="J20" i="116"/>
  <c r="I20" i="116"/>
  <c r="D20" i="116"/>
  <c r="T19" i="116"/>
  <c r="S19" i="116"/>
  <c r="N19" i="116"/>
  <c r="J19" i="116"/>
  <c r="I19" i="116"/>
  <c r="D19" i="116"/>
  <c r="T18" i="116"/>
  <c r="S18" i="116"/>
  <c r="N18" i="116"/>
  <c r="J18" i="116"/>
  <c r="I18" i="116"/>
  <c r="D18" i="116"/>
  <c r="T17" i="116"/>
  <c r="S17" i="116"/>
  <c r="N17" i="116"/>
  <c r="J17" i="116"/>
  <c r="I17" i="116"/>
  <c r="D17" i="116"/>
  <c r="T16" i="116"/>
  <c r="S16" i="116"/>
  <c r="N16" i="116"/>
  <c r="J16" i="116"/>
  <c r="I16" i="116"/>
  <c r="D16" i="116"/>
  <c r="T15" i="116"/>
  <c r="S15" i="116"/>
  <c r="N15" i="116"/>
  <c r="J15" i="116"/>
  <c r="I15" i="116"/>
  <c r="D15" i="116"/>
  <c r="T14" i="116"/>
  <c r="S14" i="116"/>
  <c r="N14" i="116"/>
  <c r="J14" i="116"/>
  <c r="I14" i="116"/>
  <c r="D14" i="116"/>
  <c r="T13" i="116"/>
  <c r="S13" i="116"/>
  <c r="N13" i="116"/>
  <c r="J13" i="116"/>
  <c r="I13" i="116"/>
  <c r="D13" i="116"/>
  <c r="N8" i="116"/>
  <c r="D8" i="116"/>
  <c r="T4" i="116"/>
  <c r="B4" i="116"/>
  <c r="Q56" i="115"/>
  <c r="G56" i="115"/>
  <c r="T54" i="115"/>
  <c r="S54" i="115"/>
  <c r="N54" i="115"/>
  <c r="J54" i="115"/>
  <c r="I54" i="115"/>
  <c r="D54" i="115"/>
  <c r="T53" i="115"/>
  <c r="S53" i="115"/>
  <c r="N53" i="115"/>
  <c r="J53" i="115"/>
  <c r="I53" i="115"/>
  <c r="D53" i="115"/>
  <c r="T52" i="115"/>
  <c r="S52" i="115"/>
  <c r="N52" i="115"/>
  <c r="J52" i="115"/>
  <c r="I52" i="115"/>
  <c r="D52" i="115"/>
  <c r="T51" i="115"/>
  <c r="S51" i="115"/>
  <c r="N51" i="115"/>
  <c r="J51" i="115"/>
  <c r="I51" i="115"/>
  <c r="D51" i="115"/>
  <c r="T50" i="115"/>
  <c r="S50" i="115"/>
  <c r="N50" i="115"/>
  <c r="J50" i="115"/>
  <c r="I50" i="115"/>
  <c r="D50" i="115"/>
  <c r="T49" i="115"/>
  <c r="S49" i="115"/>
  <c r="N49" i="115"/>
  <c r="J49" i="115"/>
  <c r="I49" i="115"/>
  <c r="D49" i="115"/>
  <c r="T48" i="115"/>
  <c r="S48" i="115"/>
  <c r="N48" i="115"/>
  <c r="J48" i="115"/>
  <c r="I48" i="115"/>
  <c r="D48" i="115"/>
  <c r="T47" i="115"/>
  <c r="S47" i="115"/>
  <c r="N47" i="115"/>
  <c r="J47" i="115"/>
  <c r="I47" i="115"/>
  <c r="D47" i="115"/>
  <c r="T46" i="115"/>
  <c r="S46" i="115"/>
  <c r="N46" i="115"/>
  <c r="J46" i="115"/>
  <c r="I46" i="115"/>
  <c r="D46" i="115"/>
  <c r="T45" i="115"/>
  <c r="S45" i="115"/>
  <c r="N45" i="115"/>
  <c r="J45" i="115"/>
  <c r="I45" i="115"/>
  <c r="D45" i="115"/>
  <c r="T44" i="115"/>
  <c r="S44" i="115"/>
  <c r="N44" i="115"/>
  <c r="J44" i="115"/>
  <c r="I44" i="115"/>
  <c r="D44" i="115"/>
  <c r="T43" i="115"/>
  <c r="S43" i="115"/>
  <c r="N43" i="115"/>
  <c r="J43" i="115"/>
  <c r="I43" i="115"/>
  <c r="D43" i="115"/>
  <c r="T42" i="115"/>
  <c r="S42" i="115"/>
  <c r="N42" i="115"/>
  <c r="J42" i="115"/>
  <c r="I42" i="115"/>
  <c r="D42" i="115"/>
  <c r="T41" i="115"/>
  <c r="S41" i="115"/>
  <c r="N41" i="115"/>
  <c r="J41" i="115"/>
  <c r="I41" i="115"/>
  <c r="D41" i="115"/>
  <c r="T40" i="115"/>
  <c r="S40" i="115"/>
  <c r="N40" i="115"/>
  <c r="J40" i="115"/>
  <c r="I40" i="115"/>
  <c r="D40" i="115"/>
  <c r="N35" i="115"/>
  <c r="D35" i="115"/>
  <c r="Q29" i="115"/>
  <c r="G29" i="115"/>
  <c r="T27" i="115"/>
  <c r="S27" i="115"/>
  <c r="N27" i="115"/>
  <c r="J27" i="115"/>
  <c r="I27" i="115"/>
  <c r="D27" i="115"/>
  <c r="T26" i="115"/>
  <c r="S26" i="115"/>
  <c r="N26" i="115"/>
  <c r="J26" i="115"/>
  <c r="I26" i="115"/>
  <c r="D26" i="115"/>
  <c r="T25" i="115"/>
  <c r="S25" i="115"/>
  <c r="N25" i="115"/>
  <c r="J25" i="115"/>
  <c r="I25" i="115"/>
  <c r="D25" i="115"/>
  <c r="T24" i="115"/>
  <c r="S24" i="115"/>
  <c r="N24" i="115"/>
  <c r="J24" i="115"/>
  <c r="I24" i="115"/>
  <c r="D24" i="115"/>
  <c r="T23" i="115"/>
  <c r="S23" i="115"/>
  <c r="N23" i="115"/>
  <c r="J23" i="115"/>
  <c r="I23" i="115"/>
  <c r="D23" i="115"/>
  <c r="T22" i="115"/>
  <c r="S22" i="115"/>
  <c r="N22" i="115"/>
  <c r="J22" i="115"/>
  <c r="I22" i="115"/>
  <c r="D22" i="115"/>
  <c r="T21" i="115"/>
  <c r="S21" i="115"/>
  <c r="N21" i="115"/>
  <c r="J21" i="115"/>
  <c r="I21" i="115"/>
  <c r="D21" i="115"/>
  <c r="T20" i="115"/>
  <c r="S20" i="115"/>
  <c r="N20" i="115"/>
  <c r="J20" i="115"/>
  <c r="I20" i="115"/>
  <c r="D20" i="115"/>
  <c r="T19" i="115"/>
  <c r="S19" i="115"/>
  <c r="N19" i="115"/>
  <c r="J19" i="115"/>
  <c r="I19" i="115"/>
  <c r="D19" i="115"/>
  <c r="T18" i="115"/>
  <c r="S18" i="115"/>
  <c r="N18" i="115"/>
  <c r="J18" i="115"/>
  <c r="I18" i="115"/>
  <c r="D18" i="115"/>
  <c r="T17" i="115"/>
  <c r="S17" i="115"/>
  <c r="N17" i="115"/>
  <c r="J17" i="115"/>
  <c r="I17" i="115"/>
  <c r="D17" i="115"/>
  <c r="T16" i="115"/>
  <c r="S16" i="115"/>
  <c r="N16" i="115"/>
  <c r="J16" i="115"/>
  <c r="I16" i="115"/>
  <c r="D16" i="115"/>
  <c r="T15" i="115"/>
  <c r="S15" i="115"/>
  <c r="N15" i="115"/>
  <c r="J15" i="115"/>
  <c r="I15" i="115"/>
  <c r="D15" i="115"/>
  <c r="T14" i="115"/>
  <c r="S14" i="115"/>
  <c r="N14" i="115"/>
  <c r="J14" i="115"/>
  <c r="I14" i="115"/>
  <c r="D14" i="115"/>
  <c r="T13" i="115"/>
  <c r="S13" i="115"/>
  <c r="N13" i="115"/>
  <c r="J13" i="115"/>
  <c r="I13" i="115"/>
  <c r="D13" i="115"/>
  <c r="N8" i="115"/>
  <c r="D8" i="115"/>
  <c r="T4" i="115"/>
  <c r="B4" i="115"/>
  <c r="Q56" i="114"/>
  <c r="G56" i="114"/>
  <c r="T54" i="114"/>
  <c r="S54" i="114"/>
  <c r="N54" i="114"/>
  <c r="J54" i="114"/>
  <c r="I54" i="114"/>
  <c r="D54" i="114"/>
  <c r="T53" i="114"/>
  <c r="S53" i="114"/>
  <c r="N53" i="114"/>
  <c r="J53" i="114"/>
  <c r="I53" i="114"/>
  <c r="D53" i="114"/>
  <c r="T52" i="114"/>
  <c r="S52" i="114"/>
  <c r="N52" i="114"/>
  <c r="J52" i="114"/>
  <c r="I52" i="114"/>
  <c r="D52" i="114"/>
  <c r="T51" i="114"/>
  <c r="S51" i="114"/>
  <c r="N51" i="114"/>
  <c r="J51" i="114"/>
  <c r="I51" i="114"/>
  <c r="D51" i="114"/>
  <c r="T50" i="114"/>
  <c r="S50" i="114"/>
  <c r="N50" i="114"/>
  <c r="J50" i="114"/>
  <c r="I50" i="114"/>
  <c r="D50" i="114"/>
  <c r="T49" i="114"/>
  <c r="S49" i="114"/>
  <c r="N49" i="114"/>
  <c r="J49" i="114"/>
  <c r="I49" i="114"/>
  <c r="D49" i="114"/>
  <c r="T48" i="114"/>
  <c r="S48" i="114"/>
  <c r="N48" i="114"/>
  <c r="J48" i="114"/>
  <c r="I48" i="114"/>
  <c r="D48" i="114"/>
  <c r="T47" i="114"/>
  <c r="S47" i="114"/>
  <c r="N47" i="114"/>
  <c r="J47" i="114"/>
  <c r="I47" i="114"/>
  <c r="D47" i="114"/>
  <c r="T46" i="114"/>
  <c r="S46" i="114"/>
  <c r="N46" i="114"/>
  <c r="J46" i="114"/>
  <c r="I46" i="114"/>
  <c r="D46" i="114"/>
  <c r="T45" i="114"/>
  <c r="S45" i="114"/>
  <c r="N45" i="114"/>
  <c r="J45" i="114"/>
  <c r="I45" i="114"/>
  <c r="D45" i="114"/>
  <c r="T44" i="114"/>
  <c r="S44" i="114"/>
  <c r="N44" i="114"/>
  <c r="J44" i="114"/>
  <c r="I44" i="114"/>
  <c r="D44" i="114"/>
  <c r="T43" i="114"/>
  <c r="S43" i="114"/>
  <c r="N43" i="114"/>
  <c r="J43" i="114"/>
  <c r="I43" i="114"/>
  <c r="D43" i="114"/>
  <c r="T42" i="114"/>
  <c r="S42" i="114"/>
  <c r="N42" i="114"/>
  <c r="J42" i="114"/>
  <c r="I42" i="114"/>
  <c r="D42" i="114"/>
  <c r="T41" i="114"/>
  <c r="S41" i="114"/>
  <c r="N41" i="114"/>
  <c r="J41" i="114"/>
  <c r="I41" i="114"/>
  <c r="D41" i="114"/>
  <c r="T40" i="114"/>
  <c r="S40" i="114"/>
  <c r="N40" i="114"/>
  <c r="J40" i="114"/>
  <c r="I40" i="114"/>
  <c r="D40" i="114"/>
  <c r="N35" i="114"/>
  <c r="D35" i="114"/>
  <c r="Q29" i="114"/>
  <c r="G29" i="114"/>
  <c r="T27" i="114"/>
  <c r="S27" i="114"/>
  <c r="N27" i="114"/>
  <c r="J27" i="114"/>
  <c r="I27" i="114"/>
  <c r="D27" i="114"/>
  <c r="T26" i="114"/>
  <c r="S26" i="114"/>
  <c r="N26" i="114"/>
  <c r="J26" i="114"/>
  <c r="I26" i="114"/>
  <c r="D26" i="114"/>
  <c r="T25" i="114"/>
  <c r="S25" i="114"/>
  <c r="N25" i="114"/>
  <c r="J25" i="114"/>
  <c r="I25" i="114"/>
  <c r="D25" i="114"/>
  <c r="T24" i="114"/>
  <c r="S24" i="114"/>
  <c r="N24" i="114"/>
  <c r="J24" i="114"/>
  <c r="I24" i="114"/>
  <c r="D24" i="114"/>
  <c r="T23" i="114"/>
  <c r="S23" i="114"/>
  <c r="N23" i="114"/>
  <c r="J23" i="114"/>
  <c r="I23" i="114"/>
  <c r="D23" i="114"/>
  <c r="T22" i="114"/>
  <c r="S22" i="114"/>
  <c r="N22" i="114"/>
  <c r="J22" i="114"/>
  <c r="I22" i="114"/>
  <c r="D22" i="114"/>
  <c r="T21" i="114"/>
  <c r="S21" i="114"/>
  <c r="N21" i="114"/>
  <c r="J21" i="114"/>
  <c r="I21" i="114"/>
  <c r="D21" i="114"/>
  <c r="T20" i="114"/>
  <c r="S20" i="114"/>
  <c r="N20" i="114"/>
  <c r="J20" i="114"/>
  <c r="I20" i="114"/>
  <c r="D20" i="114"/>
  <c r="T19" i="114"/>
  <c r="S19" i="114"/>
  <c r="N19" i="114"/>
  <c r="J19" i="114"/>
  <c r="I19" i="114"/>
  <c r="D19" i="114"/>
  <c r="T18" i="114"/>
  <c r="S18" i="114"/>
  <c r="N18" i="114"/>
  <c r="J18" i="114"/>
  <c r="I18" i="114"/>
  <c r="D18" i="114"/>
  <c r="T17" i="114"/>
  <c r="S17" i="114"/>
  <c r="N17" i="114"/>
  <c r="J17" i="114"/>
  <c r="I17" i="114"/>
  <c r="D17" i="114"/>
  <c r="T16" i="114"/>
  <c r="S16" i="114"/>
  <c r="N16" i="114"/>
  <c r="J16" i="114"/>
  <c r="I16" i="114"/>
  <c r="D16" i="114"/>
  <c r="T15" i="114"/>
  <c r="S15" i="114"/>
  <c r="N15" i="114"/>
  <c r="J15" i="114"/>
  <c r="I15" i="114"/>
  <c r="D15" i="114"/>
  <c r="T14" i="114"/>
  <c r="S14" i="114"/>
  <c r="N14" i="114"/>
  <c r="J14" i="114"/>
  <c r="I14" i="114"/>
  <c r="D14" i="114"/>
  <c r="T13" i="114"/>
  <c r="S13" i="114"/>
  <c r="N13" i="114"/>
  <c r="J13" i="114"/>
  <c r="I13" i="114"/>
  <c r="D13" i="114"/>
  <c r="N8" i="114"/>
  <c r="D8" i="114"/>
  <c r="T4" i="114"/>
  <c r="B4" i="114"/>
  <c r="Q56" i="113"/>
  <c r="G56" i="113"/>
  <c r="T54" i="113"/>
  <c r="S54" i="113"/>
  <c r="N54" i="113"/>
  <c r="J54" i="113"/>
  <c r="I54" i="113"/>
  <c r="D54" i="113"/>
  <c r="T53" i="113"/>
  <c r="S53" i="113"/>
  <c r="N53" i="113"/>
  <c r="J53" i="113"/>
  <c r="I53" i="113"/>
  <c r="D53" i="113"/>
  <c r="T52" i="113"/>
  <c r="S52" i="113"/>
  <c r="N52" i="113"/>
  <c r="J52" i="113"/>
  <c r="I52" i="113"/>
  <c r="D52" i="113"/>
  <c r="T51" i="113"/>
  <c r="S51" i="113"/>
  <c r="N51" i="113"/>
  <c r="J51" i="113"/>
  <c r="I51" i="113"/>
  <c r="D51" i="113"/>
  <c r="T50" i="113"/>
  <c r="S50" i="113"/>
  <c r="N50" i="113"/>
  <c r="J50" i="113"/>
  <c r="I50" i="113"/>
  <c r="D50" i="113"/>
  <c r="T49" i="113"/>
  <c r="S49" i="113"/>
  <c r="N49" i="113"/>
  <c r="J49" i="113"/>
  <c r="I49" i="113"/>
  <c r="D49" i="113"/>
  <c r="T48" i="113"/>
  <c r="S48" i="113"/>
  <c r="N48" i="113"/>
  <c r="J48" i="113"/>
  <c r="I48" i="113"/>
  <c r="D48" i="113"/>
  <c r="T47" i="113"/>
  <c r="S47" i="113"/>
  <c r="N47" i="113"/>
  <c r="J47" i="113"/>
  <c r="I47" i="113"/>
  <c r="D47" i="113"/>
  <c r="T46" i="113"/>
  <c r="S46" i="113"/>
  <c r="N46" i="113"/>
  <c r="J46" i="113"/>
  <c r="I46" i="113"/>
  <c r="D46" i="113"/>
  <c r="T45" i="113"/>
  <c r="S45" i="113"/>
  <c r="N45" i="113"/>
  <c r="J45" i="113"/>
  <c r="I45" i="113"/>
  <c r="D45" i="113"/>
  <c r="T44" i="113"/>
  <c r="S44" i="113"/>
  <c r="N44" i="113"/>
  <c r="J44" i="113"/>
  <c r="I44" i="113"/>
  <c r="D44" i="113"/>
  <c r="T43" i="113"/>
  <c r="S43" i="113"/>
  <c r="N43" i="113"/>
  <c r="J43" i="113"/>
  <c r="I43" i="113"/>
  <c r="D43" i="113"/>
  <c r="T42" i="113"/>
  <c r="S42" i="113"/>
  <c r="N42" i="113"/>
  <c r="J42" i="113"/>
  <c r="I42" i="113"/>
  <c r="D42" i="113"/>
  <c r="T41" i="113"/>
  <c r="S41" i="113"/>
  <c r="N41" i="113"/>
  <c r="J41" i="113"/>
  <c r="I41" i="113"/>
  <c r="D41" i="113"/>
  <c r="T40" i="113"/>
  <c r="S40" i="113"/>
  <c r="N40" i="113"/>
  <c r="J40" i="113"/>
  <c r="I40" i="113"/>
  <c r="D40" i="113"/>
  <c r="N35" i="113"/>
  <c r="D35" i="113"/>
  <c r="Q29" i="113"/>
  <c r="G29" i="113"/>
  <c r="T27" i="113"/>
  <c r="S27" i="113"/>
  <c r="N27" i="113"/>
  <c r="J27" i="113"/>
  <c r="I27" i="113"/>
  <c r="D27" i="113"/>
  <c r="T26" i="113"/>
  <c r="S26" i="113"/>
  <c r="N26" i="113"/>
  <c r="J26" i="113"/>
  <c r="I26" i="113"/>
  <c r="D26" i="113"/>
  <c r="T25" i="113"/>
  <c r="S25" i="113"/>
  <c r="N25" i="113"/>
  <c r="J25" i="113"/>
  <c r="I25" i="113"/>
  <c r="D25" i="113"/>
  <c r="T24" i="113"/>
  <c r="S24" i="113"/>
  <c r="N24" i="113"/>
  <c r="J24" i="113"/>
  <c r="I24" i="113"/>
  <c r="D24" i="113"/>
  <c r="T23" i="113"/>
  <c r="S23" i="113"/>
  <c r="N23" i="113"/>
  <c r="J23" i="113"/>
  <c r="I23" i="113"/>
  <c r="D23" i="113"/>
  <c r="T22" i="113"/>
  <c r="S22" i="113"/>
  <c r="N22" i="113"/>
  <c r="J22" i="113"/>
  <c r="I22" i="113"/>
  <c r="D22" i="113"/>
  <c r="T21" i="113"/>
  <c r="S21" i="113"/>
  <c r="N21" i="113"/>
  <c r="J21" i="113"/>
  <c r="I21" i="113"/>
  <c r="D21" i="113"/>
  <c r="T20" i="113"/>
  <c r="S20" i="113"/>
  <c r="N20" i="113"/>
  <c r="J20" i="113"/>
  <c r="I20" i="113"/>
  <c r="D20" i="113"/>
  <c r="T19" i="113"/>
  <c r="S19" i="113"/>
  <c r="N19" i="113"/>
  <c r="J19" i="113"/>
  <c r="I19" i="113"/>
  <c r="D19" i="113"/>
  <c r="T18" i="113"/>
  <c r="S18" i="113"/>
  <c r="N18" i="113"/>
  <c r="J18" i="113"/>
  <c r="I18" i="113"/>
  <c r="D18" i="113"/>
  <c r="T17" i="113"/>
  <c r="S17" i="113"/>
  <c r="N17" i="113"/>
  <c r="J17" i="113"/>
  <c r="I17" i="113"/>
  <c r="D17" i="113"/>
  <c r="T16" i="113"/>
  <c r="S16" i="113"/>
  <c r="N16" i="113"/>
  <c r="J16" i="113"/>
  <c r="I16" i="113"/>
  <c r="D16" i="113"/>
  <c r="T15" i="113"/>
  <c r="S15" i="113"/>
  <c r="N15" i="113"/>
  <c r="J15" i="113"/>
  <c r="I15" i="113"/>
  <c r="D15" i="113"/>
  <c r="T14" i="113"/>
  <c r="S14" i="113"/>
  <c r="N14" i="113"/>
  <c r="J14" i="113"/>
  <c r="I14" i="113"/>
  <c r="D14" i="113"/>
  <c r="T13" i="113"/>
  <c r="S13" i="113"/>
  <c r="N13" i="113"/>
  <c r="J13" i="113"/>
  <c r="I13" i="113"/>
  <c r="D13" i="113"/>
  <c r="N8" i="113"/>
  <c r="D8" i="113"/>
  <c r="T4" i="113"/>
  <c r="B4" i="113"/>
  <c r="Q56" i="112"/>
  <c r="G56" i="112"/>
  <c r="T54" i="112"/>
  <c r="S54" i="112"/>
  <c r="N54" i="112"/>
  <c r="J54" i="112"/>
  <c r="I54" i="112"/>
  <c r="D54" i="112"/>
  <c r="T53" i="112"/>
  <c r="S53" i="112"/>
  <c r="N53" i="112"/>
  <c r="J53" i="112"/>
  <c r="I53" i="112"/>
  <c r="D53" i="112"/>
  <c r="T52" i="112"/>
  <c r="S52" i="112"/>
  <c r="N52" i="112"/>
  <c r="J52" i="112"/>
  <c r="I52" i="112"/>
  <c r="D52" i="112"/>
  <c r="T51" i="112"/>
  <c r="S51" i="112"/>
  <c r="N51" i="112"/>
  <c r="J51" i="112"/>
  <c r="I51" i="112"/>
  <c r="D51" i="112"/>
  <c r="T50" i="112"/>
  <c r="S50" i="112"/>
  <c r="N50" i="112"/>
  <c r="J50" i="112"/>
  <c r="I50" i="112"/>
  <c r="D50" i="112"/>
  <c r="T49" i="112"/>
  <c r="S49" i="112"/>
  <c r="N49" i="112"/>
  <c r="J49" i="112"/>
  <c r="I49" i="112"/>
  <c r="D49" i="112"/>
  <c r="T48" i="112"/>
  <c r="S48" i="112"/>
  <c r="N48" i="112"/>
  <c r="J48" i="112"/>
  <c r="I48" i="112"/>
  <c r="D48" i="112"/>
  <c r="T47" i="112"/>
  <c r="S47" i="112"/>
  <c r="N47" i="112"/>
  <c r="J47" i="112"/>
  <c r="I47" i="112"/>
  <c r="D47" i="112"/>
  <c r="T46" i="112"/>
  <c r="S46" i="112"/>
  <c r="N46" i="112"/>
  <c r="J46" i="112"/>
  <c r="I46" i="112"/>
  <c r="D46" i="112"/>
  <c r="T45" i="112"/>
  <c r="S45" i="112"/>
  <c r="N45" i="112"/>
  <c r="J45" i="112"/>
  <c r="I45" i="112"/>
  <c r="D45" i="112"/>
  <c r="T44" i="112"/>
  <c r="S44" i="112"/>
  <c r="N44" i="112"/>
  <c r="J44" i="112"/>
  <c r="I44" i="112"/>
  <c r="D44" i="112"/>
  <c r="T43" i="112"/>
  <c r="S43" i="112"/>
  <c r="N43" i="112"/>
  <c r="J43" i="112"/>
  <c r="I43" i="112"/>
  <c r="D43" i="112"/>
  <c r="T42" i="112"/>
  <c r="S42" i="112"/>
  <c r="N42" i="112"/>
  <c r="J42" i="112"/>
  <c r="I42" i="112"/>
  <c r="D42" i="112"/>
  <c r="T41" i="112"/>
  <c r="S41" i="112"/>
  <c r="N41" i="112"/>
  <c r="J41" i="112"/>
  <c r="I41" i="112"/>
  <c r="D41" i="112"/>
  <c r="T40" i="112"/>
  <c r="S40" i="112"/>
  <c r="N40" i="112"/>
  <c r="J40" i="112"/>
  <c r="I40" i="112"/>
  <c r="D40" i="112"/>
  <c r="N35" i="112"/>
  <c r="D35" i="112"/>
  <c r="Q29" i="112"/>
  <c r="G29" i="112"/>
  <c r="T27" i="112"/>
  <c r="S27" i="112"/>
  <c r="N27" i="112"/>
  <c r="J27" i="112"/>
  <c r="I27" i="112"/>
  <c r="D27" i="112"/>
  <c r="T26" i="112"/>
  <c r="S26" i="112"/>
  <c r="N26" i="112"/>
  <c r="J26" i="112"/>
  <c r="I26" i="112"/>
  <c r="D26" i="112"/>
  <c r="T25" i="112"/>
  <c r="S25" i="112"/>
  <c r="N25" i="112"/>
  <c r="J25" i="112"/>
  <c r="I25" i="112"/>
  <c r="D25" i="112"/>
  <c r="T24" i="112"/>
  <c r="S24" i="112"/>
  <c r="N24" i="112"/>
  <c r="J24" i="112"/>
  <c r="I24" i="112"/>
  <c r="D24" i="112"/>
  <c r="T23" i="112"/>
  <c r="S23" i="112"/>
  <c r="N23" i="112"/>
  <c r="J23" i="112"/>
  <c r="I23" i="112"/>
  <c r="D23" i="112"/>
  <c r="T22" i="112"/>
  <c r="S22" i="112"/>
  <c r="N22" i="112"/>
  <c r="J22" i="112"/>
  <c r="I22" i="112"/>
  <c r="D22" i="112"/>
  <c r="T21" i="112"/>
  <c r="S21" i="112"/>
  <c r="N21" i="112"/>
  <c r="J21" i="112"/>
  <c r="I21" i="112"/>
  <c r="D21" i="112"/>
  <c r="T20" i="112"/>
  <c r="S20" i="112"/>
  <c r="N20" i="112"/>
  <c r="J20" i="112"/>
  <c r="I20" i="112"/>
  <c r="D20" i="112"/>
  <c r="T19" i="112"/>
  <c r="S19" i="112"/>
  <c r="N19" i="112"/>
  <c r="J19" i="112"/>
  <c r="I19" i="112"/>
  <c r="D19" i="112"/>
  <c r="T18" i="112"/>
  <c r="S18" i="112"/>
  <c r="N18" i="112"/>
  <c r="J18" i="112"/>
  <c r="I18" i="112"/>
  <c r="D18" i="112"/>
  <c r="T17" i="112"/>
  <c r="S17" i="112"/>
  <c r="N17" i="112"/>
  <c r="J17" i="112"/>
  <c r="I17" i="112"/>
  <c r="D17" i="112"/>
  <c r="T16" i="112"/>
  <c r="S16" i="112"/>
  <c r="N16" i="112"/>
  <c r="J16" i="112"/>
  <c r="I16" i="112"/>
  <c r="D16" i="112"/>
  <c r="T15" i="112"/>
  <c r="S15" i="112"/>
  <c r="N15" i="112"/>
  <c r="J15" i="112"/>
  <c r="I15" i="112"/>
  <c r="D15" i="112"/>
  <c r="T14" i="112"/>
  <c r="S14" i="112"/>
  <c r="N14" i="112"/>
  <c r="J14" i="112"/>
  <c r="I14" i="112"/>
  <c r="D14" i="112"/>
  <c r="T13" i="112"/>
  <c r="S13" i="112"/>
  <c r="N13" i="112"/>
  <c r="J13" i="112"/>
  <c r="I13" i="112"/>
  <c r="D13" i="112"/>
  <c r="N8" i="112"/>
  <c r="D8" i="112"/>
  <c r="T4" i="112"/>
  <c r="B4" i="112"/>
  <c r="Q56" i="111"/>
  <c r="G56" i="111"/>
  <c r="T54" i="111"/>
  <c r="S54" i="111"/>
  <c r="N54" i="111"/>
  <c r="J54" i="111"/>
  <c r="I54" i="111"/>
  <c r="D54" i="111"/>
  <c r="T53" i="111"/>
  <c r="S53" i="111"/>
  <c r="N53" i="111"/>
  <c r="J53" i="111"/>
  <c r="I53" i="111"/>
  <c r="D53" i="111"/>
  <c r="T52" i="111"/>
  <c r="S52" i="111"/>
  <c r="N52" i="111"/>
  <c r="J52" i="111"/>
  <c r="I52" i="111"/>
  <c r="D52" i="111"/>
  <c r="T51" i="111"/>
  <c r="S51" i="111"/>
  <c r="N51" i="111"/>
  <c r="J51" i="111"/>
  <c r="I51" i="111"/>
  <c r="D51" i="111"/>
  <c r="T50" i="111"/>
  <c r="S50" i="111"/>
  <c r="N50" i="111"/>
  <c r="J50" i="111"/>
  <c r="I50" i="111"/>
  <c r="D50" i="111"/>
  <c r="T49" i="111"/>
  <c r="S49" i="111"/>
  <c r="N49" i="111"/>
  <c r="J49" i="111"/>
  <c r="I49" i="111"/>
  <c r="D49" i="111"/>
  <c r="T48" i="111"/>
  <c r="S48" i="111"/>
  <c r="N48" i="111"/>
  <c r="J48" i="111"/>
  <c r="I48" i="111"/>
  <c r="D48" i="111"/>
  <c r="T47" i="111"/>
  <c r="S47" i="111"/>
  <c r="N47" i="111"/>
  <c r="J47" i="111"/>
  <c r="I47" i="111"/>
  <c r="D47" i="111"/>
  <c r="T46" i="111"/>
  <c r="S46" i="111"/>
  <c r="N46" i="111"/>
  <c r="J46" i="111"/>
  <c r="I46" i="111"/>
  <c r="D46" i="111"/>
  <c r="T45" i="111"/>
  <c r="S45" i="111"/>
  <c r="N45" i="111"/>
  <c r="J45" i="111"/>
  <c r="I45" i="111"/>
  <c r="D45" i="111"/>
  <c r="T44" i="111"/>
  <c r="S44" i="111"/>
  <c r="N44" i="111"/>
  <c r="J44" i="111"/>
  <c r="I44" i="111"/>
  <c r="D44" i="111"/>
  <c r="T43" i="111"/>
  <c r="S43" i="111"/>
  <c r="N43" i="111"/>
  <c r="J43" i="111"/>
  <c r="I43" i="111"/>
  <c r="D43" i="111"/>
  <c r="T42" i="111"/>
  <c r="S42" i="111"/>
  <c r="N42" i="111"/>
  <c r="J42" i="111"/>
  <c r="I42" i="111"/>
  <c r="D42" i="111"/>
  <c r="T41" i="111"/>
  <c r="S41" i="111"/>
  <c r="N41" i="111"/>
  <c r="J41" i="111"/>
  <c r="I41" i="111"/>
  <c r="D41" i="111"/>
  <c r="T40" i="111"/>
  <c r="S40" i="111"/>
  <c r="N40" i="111"/>
  <c r="J40" i="111"/>
  <c r="I40" i="111"/>
  <c r="D40" i="111"/>
  <c r="N35" i="111"/>
  <c r="D35" i="111"/>
  <c r="Q29" i="111"/>
  <c r="G29" i="111"/>
  <c r="T27" i="111"/>
  <c r="S27" i="111"/>
  <c r="N27" i="111"/>
  <c r="J27" i="111"/>
  <c r="I27" i="111"/>
  <c r="D27" i="111"/>
  <c r="T26" i="111"/>
  <c r="S26" i="111"/>
  <c r="N26" i="111"/>
  <c r="J26" i="111"/>
  <c r="I26" i="111"/>
  <c r="D26" i="111"/>
  <c r="T25" i="111"/>
  <c r="S25" i="111"/>
  <c r="N25" i="111"/>
  <c r="J25" i="111"/>
  <c r="I25" i="111"/>
  <c r="D25" i="111"/>
  <c r="T24" i="111"/>
  <c r="S24" i="111"/>
  <c r="N24" i="111"/>
  <c r="J24" i="111"/>
  <c r="I24" i="111"/>
  <c r="D24" i="111"/>
  <c r="T23" i="111"/>
  <c r="S23" i="111"/>
  <c r="N23" i="111"/>
  <c r="J23" i="111"/>
  <c r="I23" i="111"/>
  <c r="D23" i="111"/>
  <c r="T22" i="111"/>
  <c r="S22" i="111"/>
  <c r="N22" i="111"/>
  <c r="J22" i="111"/>
  <c r="I22" i="111"/>
  <c r="D22" i="111"/>
  <c r="T21" i="111"/>
  <c r="S21" i="111"/>
  <c r="N21" i="111"/>
  <c r="J21" i="111"/>
  <c r="I21" i="111"/>
  <c r="D21" i="111"/>
  <c r="T20" i="111"/>
  <c r="S20" i="111"/>
  <c r="N20" i="111"/>
  <c r="J20" i="111"/>
  <c r="I20" i="111"/>
  <c r="D20" i="111"/>
  <c r="T19" i="111"/>
  <c r="S19" i="111"/>
  <c r="N19" i="111"/>
  <c r="J19" i="111"/>
  <c r="I19" i="111"/>
  <c r="D19" i="111"/>
  <c r="T18" i="111"/>
  <c r="S18" i="111"/>
  <c r="N18" i="111"/>
  <c r="J18" i="111"/>
  <c r="I18" i="111"/>
  <c r="D18" i="111"/>
  <c r="T17" i="111"/>
  <c r="S17" i="111"/>
  <c r="N17" i="111"/>
  <c r="J17" i="111"/>
  <c r="I17" i="111"/>
  <c r="D17" i="111"/>
  <c r="T16" i="111"/>
  <c r="S16" i="111"/>
  <c r="N16" i="111"/>
  <c r="J16" i="111"/>
  <c r="I16" i="111"/>
  <c r="D16" i="111"/>
  <c r="T15" i="111"/>
  <c r="S15" i="111"/>
  <c r="N15" i="111"/>
  <c r="J15" i="111"/>
  <c r="I15" i="111"/>
  <c r="D15" i="111"/>
  <c r="T14" i="111"/>
  <c r="S14" i="111"/>
  <c r="N14" i="111"/>
  <c r="J14" i="111"/>
  <c r="I14" i="111"/>
  <c r="D14" i="111"/>
  <c r="T13" i="111"/>
  <c r="S13" i="111"/>
  <c r="N13" i="111"/>
  <c r="J13" i="111"/>
  <c r="I13" i="111"/>
  <c r="D13" i="111"/>
  <c r="N8" i="111"/>
  <c r="D8" i="111"/>
  <c r="T4" i="111"/>
  <c r="B4" i="111"/>
  <c r="Q56" i="110"/>
  <c r="G56" i="110"/>
  <c r="T54" i="110"/>
  <c r="S54" i="110"/>
  <c r="N54" i="110"/>
  <c r="J54" i="110"/>
  <c r="I54" i="110"/>
  <c r="D54" i="110"/>
  <c r="T53" i="110"/>
  <c r="S53" i="110"/>
  <c r="N53" i="110"/>
  <c r="J53" i="110"/>
  <c r="I53" i="110"/>
  <c r="D53" i="110"/>
  <c r="T52" i="110"/>
  <c r="S52" i="110"/>
  <c r="N52" i="110"/>
  <c r="J52" i="110"/>
  <c r="I52" i="110"/>
  <c r="D52" i="110"/>
  <c r="T51" i="110"/>
  <c r="S51" i="110"/>
  <c r="N51" i="110"/>
  <c r="J51" i="110"/>
  <c r="I51" i="110"/>
  <c r="D51" i="110"/>
  <c r="T50" i="110"/>
  <c r="S50" i="110"/>
  <c r="N50" i="110"/>
  <c r="J50" i="110"/>
  <c r="I50" i="110"/>
  <c r="D50" i="110"/>
  <c r="T49" i="110"/>
  <c r="S49" i="110"/>
  <c r="N49" i="110"/>
  <c r="J49" i="110"/>
  <c r="I49" i="110"/>
  <c r="D49" i="110"/>
  <c r="T48" i="110"/>
  <c r="S48" i="110"/>
  <c r="N48" i="110"/>
  <c r="J48" i="110"/>
  <c r="I48" i="110"/>
  <c r="D48" i="110"/>
  <c r="T47" i="110"/>
  <c r="S47" i="110"/>
  <c r="N47" i="110"/>
  <c r="J47" i="110"/>
  <c r="I47" i="110"/>
  <c r="D47" i="110"/>
  <c r="T46" i="110"/>
  <c r="S46" i="110"/>
  <c r="N46" i="110"/>
  <c r="J46" i="110"/>
  <c r="I46" i="110"/>
  <c r="D46" i="110"/>
  <c r="T45" i="110"/>
  <c r="S45" i="110"/>
  <c r="N45" i="110"/>
  <c r="J45" i="110"/>
  <c r="I45" i="110"/>
  <c r="D45" i="110"/>
  <c r="T44" i="110"/>
  <c r="S44" i="110"/>
  <c r="N44" i="110"/>
  <c r="J44" i="110"/>
  <c r="I44" i="110"/>
  <c r="D44" i="110"/>
  <c r="T43" i="110"/>
  <c r="S43" i="110"/>
  <c r="N43" i="110"/>
  <c r="J43" i="110"/>
  <c r="I43" i="110"/>
  <c r="D43" i="110"/>
  <c r="T42" i="110"/>
  <c r="S42" i="110"/>
  <c r="N42" i="110"/>
  <c r="J42" i="110"/>
  <c r="I42" i="110"/>
  <c r="D42" i="110"/>
  <c r="T41" i="110"/>
  <c r="S41" i="110"/>
  <c r="N41" i="110"/>
  <c r="J41" i="110"/>
  <c r="I41" i="110"/>
  <c r="D41" i="110"/>
  <c r="T40" i="110"/>
  <c r="S40" i="110"/>
  <c r="N40" i="110"/>
  <c r="J40" i="110"/>
  <c r="I40" i="110"/>
  <c r="D40" i="110"/>
  <c r="N35" i="110"/>
  <c r="D35" i="110"/>
  <c r="Q29" i="110"/>
  <c r="G29" i="110"/>
  <c r="T27" i="110"/>
  <c r="S27" i="110"/>
  <c r="N27" i="110"/>
  <c r="J27" i="110"/>
  <c r="I27" i="110"/>
  <c r="D27" i="110"/>
  <c r="T26" i="110"/>
  <c r="S26" i="110"/>
  <c r="N26" i="110"/>
  <c r="J26" i="110"/>
  <c r="I26" i="110"/>
  <c r="D26" i="110"/>
  <c r="T25" i="110"/>
  <c r="S25" i="110"/>
  <c r="N25" i="110"/>
  <c r="J25" i="110"/>
  <c r="I25" i="110"/>
  <c r="D25" i="110"/>
  <c r="T24" i="110"/>
  <c r="S24" i="110"/>
  <c r="N24" i="110"/>
  <c r="J24" i="110"/>
  <c r="I24" i="110"/>
  <c r="D24" i="110"/>
  <c r="T23" i="110"/>
  <c r="S23" i="110"/>
  <c r="N23" i="110"/>
  <c r="J23" i="110"/>
  <c r="I23" i="110"/>
  <c r="D23" i="110"/>
  <c r="T22" i="110"/>
  <c r="S22" i="110"/>
  <c r="N22" i="110"/>
  <c r="J22" i="110"/>
  <c r="I22" i="110"/>
  <c r="D22" i="110"/>
  <c r="T21" i="110"/>
  <c r="S21" i="110"/>
  <c r="N21" i="110"/>
  <c r="J21" i="110"/>
  <c r="I21" i="110"/>
  <c r="D21" i="110"/>
  <c r="T20" i="110"/>
  <c r="S20" i="110"/>
  <c r="N20" i="110"/>
  <c r="J20" i="110"/>
  <c r="I20" i="110"/>
  <c r="D20" i="110"/>
  <c r="T19" i="110"/>
  <c r="S19" i="110"/>
  <c r="N19" i="110"/>
  <c r="J19" i="110"/>
  <c r="I19" i="110"/>
  <c r="D19" i="110"/>
  <c r="T18" i="110"/>
  <c r="S18" i="110"/>
  <c r="N18" i="110"/>
  <c r="J18" i="110"/>
  <c r="I18" i="110"/>
  <c r="D18" i="110"/>
  <c r="T17" i="110"/>
  <c r="S17" i="110"/>
  <c r="N17" i="110"/>
  <c r="J17" i="110"/>
  <c r="I17" i="110"/>
  <c r="D17" i="110"/>
  <c r="T16" i="110"/>
  <c r="S16" i="110"/>
  <c r="N16" i="110"/>
  <c r="J16" i="110"/>
  <c r="I16" i="110"/>
  <c r="D16" i="110"/>
  <c r="T15" i="110"/>
  <c r="S15" i="110"/>
  <c r="N15" i="110"/>
  <c r="J15" i="110"/>
  <c r="I15" i="110"/>
  <c r="D15" i="110"/>
  <c r="T14" i="110"/>
  <c r="S14" i="110"/>
  <c r="N14" i="110"/>
  <c r="J14" i="110"/>
  <c r="I14" i="110"/>
  <c r="D14" i="110"/>
  <c r="T13" i="110"/>
  <c r="S13" i="110"/>
  <c r="N13" i="110"/>
  <c r="J13" i="110"/>
  <c r="I13" i="110"/>
  <c r="D13" i="110"/>
  <c r="N8" i="110"/>
  <c r="D8" i="110"/>
  <c r="T4" i="110"/>
  <c r="B4" i="110"/>
  <c r="Q56" i="109"/>
  <c r="G56" i="109"/>
  <c r="T54" i="109"/>
  <c r="S54" i="109"/>
  <c r="N54" i="109"/>
  <c r="J54" i="109"/>
  <c r="I54" i="109"/>
  <c r="D54" i="109"/>
  <c r="T53" i="109"/>
  <c r="S53" i="109"/>
  <c r="N53" i="109"/>
  <c r="J53" i="109"/>
  <c r="I53" i="109"/>
  <c r="D53" i="109"/>
  <c r="T52" i="109"/>
  <c r="S52" i="109"/>
  <c r="N52" i="109"/>
  <c r="J52" i="109"/>
  <c r="I52" i="109"/>
  <c r="D52" i="109"/>
  <c r="T51" i="109"/>
  <c r="S51" i="109"/>
  <c r="N51" i="109"/>
  <c r="J51" i="109"/>
  <c r="I51" i="109"/>
  <c r="D51" i="109"/>
  <c r="T50" i="109"/>
  <c r="S50" i="109"/>
  <c r="N50" i="109"/>
  <c r="J50" i="109"/>
  <c r="I50" i="109"/>
  <c r="D50" i="109"/>
  <c r="T49" i="109"/>
  <c r="S49" i="109"/>
  <c r="N49" i="109"/>
  <c r="J49" i="109"/>
  <c r="I49" i="109"/>
  <c r="D49" i="109"/>
  <c r="T48" i="109"/>
  <c r="S48" i="109"/>
  <c r="N48" i="109"/>
  <c r="J48" i="109"/>
  <c r="I48" i="109"/>
  <c r="D48" i="109"/>
  <c r="T47" i="109"/>
  <c r="S47" i="109"/>
  <c r="N47" i="109"/>
  <c r="J47" i="109"/>
  <c r="I47" i="109"/>
  <c r="D47" i="109"/>
  <c r="T46" i="109"/>
  <c r="S46" i="109"/>
  <c r="N46" i="109"/>
  <c r="J46" i="109"/>
  <c r="I46" i="109"/>
  <c r="D46" i="109"/>
  <c r="T45" i="109"/>
  <c r="S45" i="109"/>
  <c r="N45" i="109"/>
  <c r="J45" i="109"/>
  <c r="I45" i="109"/>
  <c r="D45" i="109"/>
  <c r="T44" i="109"/>
  <c r="S44" i="109"/>
  <c r="N44" i="109"/>
  <c r="J44" i="109"/>
  <c r="I44" i="109"/>
  <c r="D44" i="109"/>
  <c r="T43" i="109"/>
  <c r="S43" i="109"/>
  <c r="N43" i="109"/>
  <c r="J43" i="109"/>
  <c r="I43" i="109"/>
  <c r="D43" i="109"/>
  <c r="T42" i="109"/>
  <c r="S42" i="109"/>
  <c r="N42" i="109"/>
  <c r="J42" i="109"/>
  <c r="I42" i="109"/>
  <c r="D42" i="109"/>
  <c r="T41" i="109"/>
  <c r="S41" i="109"/>
  <c r="N41" i="109"/>
  <c r="J41" i="109"/>
  <c r="I41" i="109"/>
  <c r="D41" i="109"/>
  <c r="T40" i="109"/>
  <c r="S40" i="109"/>
  <c r="N40" i="109"/>
  <c r="J40" i="109"/>
  <c r="I40" i="109"/>
  <c r="D40" i="109"/>
  <c r="N35" i="109"/>
  <c r="D35" i="109"/>
  <c r="Q29" i="109"/>
  <c r="G29" i="109"/>
  <c r="T27" i="109"/>
  <c r="S27" i="109"/>
  <c r="N27" i="109"/>
  <c r="J27" i="109"/>
  <c r="I27" i="109"/>
  <c r="D27" i="109"/>
  <c r="T26" i="109"/>
  <c r="S26" i="109"/>
  <c r="N26" i="109"/>
  <c r="J26" i="109"/>
  <c r="I26" i="109"/>
  <c r="D26" i="109"/>
  <c r="T25" i="109"/>
  <c r="S25" i="109"/>
  <c r="N25" i="109"/>
  <c r="J25" i="109"/>
  <c r="I25" i="109"/>
  <c r="D25" i="109"/>
  <c r="T24" i="109"/>
  <c r="S24" i="109"/>
  <c r="N24" i="109"/>
  <c r="J24" i="109"/>
  <c r="I24" i="109"/>
  <c r="D24" i="109"/>
  <c r="T23" i="109"/>
  <c r="S23" i="109"/>
  <c r="N23" i="109"/>
  <c r="J23" i="109"/>
  <c r="I23" i="109"/>
  <c r="D23" i="109"/>
  <c r="T22" i="109"/>
  <c r="S22" i="109"/>
  <c r="N22" i="109"/>
  <c r="J22" i="109"/>
  <c r="I22" i="109"/>
  <c r="D22" i="109"/>
  <c r="T21" i="109"/>
  <c r="S21" i="109"/>
  <c r="N21" i="109"/>
  <c r="J21" i="109"/>
  <c r="I21" i="109"/>
  <c r="D21" i="109"/>
  <c r="T20" i="109"/>
  <c r="S20" i="109"/>
  <c r="N20" i="109"/>
  <c r="J20" i="109"/>
  <c r="I20" i="109"/>
  <c r="D20" i="109"/>
  <c r="T19" i="109"/>
  <c r="S19" i="109"/>
  <c r="N19" i="109"/>
  <c r="J19" i="109"/>
  <c r="I19" i="109"/>
  <c r="D19" i="109"/>
  <c r="T18" i="109"/>
  <c r="S18" i="109"/>
  <c r="N18" i="109"/>
  <c r="J18" i="109"/>
  <c r="I18" i="109"/>
  <c r="D18" i="109"/>
  <c r="T17" i="109"/>
  <c r="S17" i="109"/>
  <c r="N17" i="109"/>
  <c r="J17" i="109"/>
  <c r="I17" i="109"/>
  <c r="D17" i="109"/>
  <c r="T16" i="109"/>
  <c r="S16" i="109"/>
  <c r="N16" i="109"/>
  <c r="J16" i="109"/>
  <c r="I16" i="109"/>
  <c r="D16" i="109"/>
  <c r="T15" i="109"/>
  <c r="S15" i="109"/>
  <c r="N15" i="109"/>
  <c r="J15" i="109"/>
  <c r="I15" i="109"/>
  <c r="D15" i="109"/>
  <c r="T14" i="109"/>
  <c r="S14" i="109"/>
  <c r="N14" i="109"/>
  <c r="J14" i="109"/>
  <c r="I14" i="109"/>
  <c r="D14" i="109"/>
  <c r="T13" i="109"/>
  <c r="S13" i="109"/>
  <c r="N13" i="109"/>
  <c r="J13" i="109"/>
  <c r="I13" i="109"/>
  <c r="D13" i="109"/>
  <c r="N8" i="109"/>
  <c r="D8" i="109"/>
  <c r="T4" i="109"/>
  <c r="B4" i="109"/>
  <c r="Q56" i="108"/>
  <c r="G56" i="108"/>
  <c r="T54" i="108"/>
  <c r="S54" i="108"/>
  <c r="N54" i="108"/>
  <c r="J54" i="108"/>
  <c r="I54" i="108"/>
  <c r="D54" i="108"/>
  <c r="T53" i="108"/>
  <c r="S53" i="108"/>
  <c r="N53" i="108"/>
  <c r="J53" i="108"/>
  <c r="I53" i="108"/>
  <c r="D53" i="108"/>
  <c r="T52" i="108"/>
  <c r="S52" i="108"/>
  <c r="N52" i="108"/>
  <c r="J52" i="108"/>
  <c r="I52" i="108"/>
  <c r="D52" i="108"/>
  <c r="T51" i="108"/>
  <c r="S51" i="108"/>
  <c r="N51" i="108"/>
  <c r="J51" i="108"/>
  <c r="I51" i="108"/>
  <c r="D51" i="108"/>
  <c r="T50" i="108"/>
  <c r="S50" i="108"/>
  <c r="N50" i="108"/>
  <c r="J50" i="108"/>
  <c r="I50" i="108"/>
  <c r="D50" i="108"/>
  <c r="T49" i="108"/>
  <c r="S49" i="108"/>
  <c r="N49" i="108"/>
  <c r="J49" i="108"/>
  <c r="I49" i="108"/>
  <c r="D49" i="108"/>
  <c r="T48" i="108"/>
  <c r="S48" i="108"/>
  <c r="N48" i="108"/>
  <c r="J48" i="108"/>
  <c r="I48" i="108"/>
  <c r="D48" i="108"/>
  <c r="T47" i="108"/>
  <c r="S47" i="108"/>
  <c r="N47" i="108"/>
  <c r="J47" i="108"/>
  <c r="I47" i="108"/>
  <c r="D47" i="108"/>
  <c r="T46" i="108"/>
  <c r="S46" i="108"/>
  <c r="N46" i="108"/>
  <c r="J46" i="108"/>
  <c r="I46" i="108"/>
  <c r="D46" i="108"/>
  <c r="T45" i="108"/>
  <c r="S45" i="108"/>
  <c r="N45" i="108"/>
  <c r="J45" i="108"/>
  <c r="I45" i="108"/>
  <c r="D45" i="108"/>
  <c r="T44" i="108"/>
  <c r="S44" i="108"/>
  <c r="N44" i="108"/>
  <c r="J44" i="108"/>
  <c r="I44" i="108"/>
  <c r="D44" i="108"/>
  <c r="T43" i="108"/>
  <c r="S43" i="108"/>
  <c r="N43" i="108"/>
  <c r="J43" i="108"/>
  <c r="I43" i="108"/>
  <c r="D43" i="108"/>
  <c r="T42" i="108"/>
  <c r="S42" i="108"/>
  <c r="N42" i="108"/>
  <c r="J42" i="108"/>
  <c r="I42" i="108"/>
  <c r="D42" i="108"/>
  <c r="T41" i="108"/>
  <c r="S41" i="108"/>
  <c r="N41" i="108"/>
  <c r="J41" i="108"/>
  <c r="I41" i="108"/>
  <c r="D41" i="108"/>
  <c r="T40" i="108"/>
  <c r="S40" i="108"/>
  <c r="N40" i="108"/>
  <c r="J40" i="108"/>
  <c r="I40" i="108"/>
  <c r="D40" i="108"/>
  <c r="N35" i="108"/>
  <c r="D35" i="108"/>
  <c r="Q29" i="108"/>
  <c r="G29" i="108"/>
  <c r="T27" i="108"/>
  <c r="S27" i="108"/>
  <c r="N27" i="108"/>
  <c r="J27" i="108"/>
  <c r="I27" i="108"/>
  <c r="D27" i="108"/>
  <c r="T26" i="108"/>
  <c r="S26" i="108"/>
  <c r="N26" i="108"/>
  <c r="J26" i="108"/>
  <c r="I26" i="108"/>
  <c r="D26" i="108"/>
  <c r="T25" i="108"/>
  <c r="S25" i="108"/>
  <c r="N25" i="108"/>
  <c r="J25" i="108"/>
  <c r="I25" i="108"/>
  <c r="D25" i="108"/>
  <c r="T24" i="108"/>
  <c r="S24" i="108"/>
  <c r="N24" i="108"/>
  <c r="J24" i="108"/>
  <c r="I24" i="108"/>
  <c r="D24" i="108"/>
  <c r="T23" i="108"/>
  <c r="S23" i="108"/>
  <c r="N23" i="108"/>
  <c r="J23" i="108"/>
  <c r="I23" i="108"/>
  <c r="D23" i="108"/>
  <c r="T22" i="108"/>
  <c r="S22" i="108"/>
  <c r="N22" i="108"/>
  <c r="J22" i="108"/>
  <c r="I22" i="108"/>
  <c r="D22" i="108"/>
  <c r="T21" i="108"/>
  <c r="S21" i="108"/>
  <c r="N21" i="108"/>
  <c r="J21" i="108"/>
  <c r="I21" i="108"/>
  <c r="D21" i="108"/>
  <c r="T20" i="108"/>
  <c r="S20" i="108"/>
  <c r="N20" i="108"/>
  <c r="J20" i="108"/>
  <c r="I20" i="108"/>
  <c r="D20" i="108"/>
  <c r="T19" i="108"/>
  <c r="S19" i="108"/>
  <c r="N19" i="108"/>
  <c r="J19" i="108"/>
  <c r="I19" i="108"/>
  <c r="D19" i="108"/>
  <c r="T18" i="108"/>
  <c r="S18" i="108"/>
  <c r="N18" i="108"/>
  <c r="J18" i="108"/>
  <c r="I18" i="108"/>
  <c r="D18" i="108"/>
  <c r="T17" i="108"/>
  <c r="S17" i="108"/>
  <c r="N17" i="108"/>
  <c r="J17" i="108"/>
  <c r="I17" i="108"/>
  <c r="D17" i="108"/>
  <c r="T16" i="108"/>
  <c r="S16" i="108"/>
  <c r="N16" i="108"/>
  <c r="J16" i="108"/>
  <c r="I16" i="108"/>
  <c r="D16" i="108"/>
  <c r="T15" i="108"/>
  <c r="S15" i="108"/>
  <c r="N15" i="108"/>
  <c r="J15" i="108"/>
  <c r="I15" i="108"/>
  <c r="D15" i="108"/>
  <c r="T14" i="108"/>
  <c r="S14" i="108"/>
  <c r="N14" i="108"/>
  <c r="J14" i="108"/>
  <c r="I14" i="108"/>
  <c r="D14" i="108"/>
  <c r="T13" i="108"/>
  <c r="S13" i="108"/>
  <c r="N13" i="108"/>
  <c r="J13" i="108"/>
  <c r="I13" i="108"/>
  <c r="D13" i="108"/>
  <c r="N8" i="108"/>
  <c r="D8" i="108"/>
  <c r="T4" i="108"/>
  <c r="B4" i="108"/>
  <c r="Q56" i="107"/>
  <c r="G56" i="107"/>
  <c r="T54" i="107"/>
  <c r="S54" i="107"/>
  <c r="N54" i="107"/>
  <c r="J54" i="107"/>
  <c r="I54" i="107"/>
  <c r="D54" i="107"/>
  <c r="T53" i="107"/>
  <c r="S53" i="107"/>
  <c r="N53" i="107"/>
  <c r="J53" i="107"/>
  <c r="I53" i="107"/>
  <c r="D53" i="107"/>
  <c r="T52" i="107"/>
  <c r="S52" i="107"/>
  <c r="N52" i="107"/>
  <c r="J52" i="107"/>
  <c r="I52" i="107"/>
  <c r="D52" i="107"/>
  <c r="T51" i="107"/>
  <c r="S51" i="107"/>
  <c r="N51" i="107"/>
  <c r="J51" i="107"/>
  <c r="I51" i="107"/>
  <c r="D51" i="107"/>
  <c r="T50" i="107"/>
  <c r="S50" i="107"/>
  <c r="N50" i="107"/>
  <c r="J50" i="107"/>
  <c r="I50" i="107"/>
  <c r="D50" i="107"/>
  <c r="T49" i="107"/>
  <c r="S49" i="107"/>
  <c r="N49" i="107"/>
  <c r="J49" i="107"/>
  <c r="I49" i="107"/>
  <c r="D49" i="107"/>
  <c r="T48" i="107"/>
  <c r="S48" i="107"/>
  <c r="N48" i="107"/>
  <c r="J48" i="107"/>
  <c r="I48" i="107"/>
  <c r="D48" i="107"/>
  <c r="T47" i="107"/>
  <c r="S47" i="107"/>
  <c r="N47" i="107"/>
  <c r="J47" i="107"/>
  <c r="I47" i="107"/>
  <c r="D47" i="107"/>
  <c r="T46" i="107"/>
  <c r="S46" i="107"/>
  <c r="N46" i="107"/>
  <c r="J46" i="107"/>
  <c r="I46" i="107"/>
  <c r="D46" i="107"/>
  <c r="T45" i="107"/>
  <c r="S45" i="107"/>
  <c r="N45" i="107"/>
  <c r="J45" i="107"/>
  <c r="I45" i="107"/>
  <c r="D45" i="107"/>
  <c r="T44" i="107"/>
  <c r="S44" i="107"/>
  <c r="N44" i="107"/>
  <c r="J44" i="107"/>
  <c r="I44" i="107"/>
  <c r="D44" i="107"/>
  <c r="T43" i="107"/>
  <c r="S43" i="107"/>
  <c r="N43" i="107"/>
  <c r="J43" i="107"/>
  <c r="I43" i="107"/>
  <c r="D43" i="107"/>
  <c r="T42" i="107"/>
  <c r="S42" i="107"/>
  <c r="N42" i="107"/>
  <c r="J42" i="107"/>
  <c r="I42" i="107"/>
  <c r="D42" i="107"/>
  <c r="T41" i="107"/>
  <c r="S41" i="107"/>
  <c r="N41" i="107"/>
  <c r="J41" i="107"/>
  <c r="I41" i="107"/>
  <c r="D41" i="107"/>
  <c r="T40" i="107"/>
  <c r="S40" i="107"/>
  <c r="N40" i="107"/>
  <c r="J40" i="107"/>
  <c r="I40" i="107"/>
  <c r="D40" i="107"/>
  <c r="N35" i="107"/>
  <c r="D35" i="107"/>
  <c r="Q29" i="107"/>
  <c r="G29" i="107"/>
  <c r="T27" i="107"/>
  <c r="S27" i="107"/>
  <c r="N27" i="107"/>
  <c r="J27" i="107"/>
  <c r="I27" i="107"/>
  <c r="D27" i="107"/>
  <c r="T26" i="107"/>
  <c r="S26" i="107"/>
  <c r="N26" i="107"/>
  <c r="J26" i="107"/>
  <c r="I26" i="107"/>
  <c r="D26" i="107"/>
  <c r="T25" i="107"/>
  <c r="S25" i="107"/>
  <c r="N25" i="107"/>
  <c r="J25" i="107"/>
  <c r="I25" i="107"/>
  <c r="D25" i="107"/>
  <c r="T24" i="107"/>
  <c r="S24" i="107"/>
  <c r="N24" i="107"/>
  <c r="J24" i="107"/>
  <c r="I24" i="107"/>
  <c r="D24" i="107"/>
  <c r="T23" i="107"/>
  <c r="S23" i="107"/>
  <c r="N23" i="107"/>
  <c r="J23" i="107"/>
  <c r="I23" i="107"/>
  <c r="D23" i="107"/>
  <c r="T22" i="107"/>
  <c r="S22" i="107"/>
  <c r="N22" i="107"/>
  <c r="J22" i="107"/>
  <c r="I22" i="107"/>
  <c r="D22" i="107"/>
  <c r="T21" i="107"/>
  <c r="S21" i="107"/>
  <c r="N21" i="107"/>
  <c r="J21" i="107"/>
  <c r="I21" i="107"/>
  <c r="D21" i="107"/>
  <c r="T20" i="107"/>
  <c r="S20" i="107"/>
  <c r="N20" i="107"/>
  <c r="J20" i="107"/>
  <c r="I20" i="107"/>
  <c r="D20" i="107"/>
  <c r="T19" i="107"/>
  <c r="S19" i="107"/>
  <c r="N19" i="107"/>
  <c r="J19" i="107"/>
  <c r="I19" i="107"/>
  <c r="D19" i="107"/>
  <c r="T18" i="107"/>
  <c r="S18" i="107"/>
  <c r="N18" i="107"/>
  <c r="J18" i="107"/>
  <c r="I18" i="107"/>
  <c r="D18" i="107"/>
  <c r="T17" i="107"/>
  <c r="S17" i="107"/>
  <c r="N17" i="107"/>
  <c r="J17" i="107"/>
  <c r="I17" i="107"/>
  <c r="D17" i="107"/>
  <c r="T16" i="107"/>
  <c r="S16" i="107"/>
  <c r="N16" i="107"/>
  <c r="J16" i="107"/>
  <c r="I16" i="107"/>
  <c r="D16" i="107"/>
  <c r="T15" i="107"/>
  <c r="S15" i="107"/>
  <c r="N15" i="107"/>
  <c r="J15" i="107"/>
  <c r="I15" i="107"/>
  <c r="D15" i="107"/>
  <c r="T14" i="107"/>
  <c r="S14" i="107"/>
  <c r="N14" i="107"/>
  <c r="J14" i="107"/>
  <c r="I14" i="107"/>
  <c r="D14" i="107"/>
  <c r="T13" i="107"/>
  <c r="S13" i="107"/>
  <c r="N13" i="107"/>
  <c r="J13" i="107"/>
  <c r="I13" i="107"/>
  <c r="D13" i="107"/>
  <c r="N8" i="107"/>
  <c r="D8" i="107"/>
  <c r="T4" i="107"/>
  <c r="B4" i="107"/>
  <c r="Q56" i="106"/>
  <c r="G56" i="106"/>
  <c r="T54" i="106"/>
  <c r="S54" i="106"/>
  <c r="N54" i="106"/>
  <c r="J54" i="106"/>
  <c r="I54" i="106"/>
  <c r="D54" i="106"/>
  <c r="T53" i="106"/>
  <c r="S53" i="106"/>
  <c r="N53" i="106"/>
  <c r="J53" i="106"/>
  <c r="I53" i="106"/>
  <c r="D53" i="106"/>
  <c r="T52" i="106"/>
  <c r="S52" i="106"/>
  <c r="N52" i="106"/>
  <c r="J52" i="106"/>
  <c r="I52" i="106"/>
  <c r="D52" i="106"/>
  <c r="T51" i="106"/>
  <c r="S51" i="106"/>
  <c r="N51" i="106"/>
  <c r="J51" i="106"/>
  <c r="I51" i="106"/>
  <c r="D51" i="106"/>
  <c r="T50" i="106"/>
  <c r="S50" i="106"/>
  <c r="N50" i="106"/>
  <c r="J50" i="106"/>
  <c r="I50" i="106"/>
  <c r="D50" i="106"/>
  <c r="T49" i="106"/>
  <c r="S49" i="106"/>
  <c r="N49" i="106"/>
  <c r="J49" i="106"/>
  <c r="I49" i="106"/>
  <c r="D49" i="106"/>
  <c r="T48" i="106"/>
  <c r="S48" i="106"/>
  <c r="N48" i="106"/>
  <c r="J48" i="106"/>
  <c r="I48" i="106"/>
  <c r="D48" i="106"/>
  <c r="T47" i="106"/>
  <c r="S47" i="106"/>
  <c r="N47" i="106"/>
  <c r="J47" i="106"/>
  <c r="I47" i="106"/>
  <c r="D47" i="106"/>
  <c r="T46" i="106"/>
  <c r="S46" i="106"/>
  <c r="N46" i="106"/>
  <c r="J46" i="106"/>
  <c r="I46" i="106"/>
  <c r="D46" i="106"/>
  <c r="T45" i="106"/>
  <c r="S45" i="106"/>
  <c r="N45" i="106"/>
  <c r="J45" i="106"/>
  <c r="I45" i="106"/>
  <c r="D45" i="106"/>
  <c r="T44" i="106"/>
  <c r="S44" i="106"/>
  <c r="N44" i="106"/>
  <c r="J44" i="106"/>
  <c r="I44" i="106"/>
  <c r="D44" i="106"/>
  <c r="T43" i="106"/>
  <c r="S43" i="106"/>
  <c r="N43" i="106"/>
  <c r="J43" i="106"/>
  <c r="I43" i="106"/>
  <c r="D43" i="106"/>
  <c r="T42" i="106"/>
  <c r="S42" i="106"/>
  <c r="N42" i="106"/>
  <c r="J42" i="106"/>
  <c r="I42" i="106"/>
  <c r="D42" i="106"/>
  <c r="T41" i="106"/>
  <c r="S41" i="106"/>
  <c r="N41" i="106"/>
  <c r="J41" i="106"/>
  <c r="I41" i="106"/>
  <c r="D41" i="106"/>
  <c r="T40" i="106"/>
  <c r="S40" i="106"/>
  <c r="N40" i="106"/>
  <c r="J40" i="106"/>
  <c r="I40" i="106"/>
  <c r="D40" i="106"/>
  <c r="N35" i="106"/>
  <c r="D35" i="106"/>
  <c r="Q29" i="106"/>
  <c r="G29" i="106"/>
  <c r="T27" i="106"/>
  <c r="S27" i="106"/>
  <c r="N27" i="106"/>
  <c r="J27" i="106"/>
  <c r="I27" i="106"/>
  <c r="D27" i="106"/>
  <c r="T26" i="106"/>
  <c r="S26" i="106"/>
  <c r="N26" i="106"/>
  <c r="J26" i="106"/>
  <c r="I26" i="106"/>
  <c r="D26" i="106"/>
  <c r="T25" i="106"/>
  <c r="S25" i="106"/>
  <c r="N25" i="106"/>
  <c r="J25" i="106"/>
  <c r="I25" i="106"/>
  <c r="D25" i="106"/>
  <c r="T24" i="106"/>
  <c r="S24" i="106"/>
  <c r="N24" i="106"/>
  <c r="J24" i="106"/>
  <c r="I24" i="106"/>
  <c r="D24" i="106"/>
  <c r="T23" i="106"/>
  <c r="S23" i="106"/>
  <c r="N23" i="106"/>
  <c r="J23" i="106"/>
  <c r="I23" i="106"/>
  <c r="D23" i="106"/>
  <c r="T22" i="106"/>
  <c r="S22" i="106"/>
  <c r="N22" i="106"/>
  <c r="J22" i="106"/>
  <c r="I22" i="106"/>
  <c r="D22" i="106"/>
  <c r="T21" i="106"/>
  <c r="S21" i="106"/>
  <c r="N21" i="106"/>
  <c r="J21" i="106"/>
  <c r="I21" i="106"/>
  <c r="D21" i="106"/>
  <c r="T20" i="106"/>
  <c r="S20" i="106"/>
  <c r="N20" i="106"/>
  <c r="J20" i="106"/>
  <c r="I20" i="106"/>
  <c r="D20" i="106"/>
  <c r="T19" i="106"/>
  <c r="S19" i="106"/>
  <c r="N19" i="106"/>
  <c r="J19" i="106"/>
  <c r="I19" i="106"/>
  <c r="D19" i="106"/>
  <c r="T18" i="106"/>
  <c r="S18" i="106"/>
  <c r="N18" i="106"/>
  <c r="J18" i="106"/>
  <c r="I18" i="106"/>
  <c r="D18" i="106"/>
  <c r="T17" i="106"/>
  <c r="S17" i="106"/>
  <c r="N17" i="106"/>
  <c r="J17" i="106"/>
  <c r="I17" i="106"/>
  <c r="D17" i="106"/>
  <c r="T16" i="106"/>
  <c r="S16" i="106"/>
  <c r="N16" i="106"/>
  <c r="J16" i="106"/>
  <c r="I16" i="106"/>
  <c r="D16" i="106"/>
  <c r="T15" i="106"/>
  <c r="S15" i="106"/>
  <c r="N15" i="106"/>
  <c r="J15" i="106"/>
  <c r="I15" i="106"/>
  <c r="D15" i="106"/>
  <c r="T14" i="106"/>
  <c r="S14" i="106"/>
  <c r="N14" i="106"/>
  <c r="J14" i="106"/>
  <c r="I14" i="106"/>
  <c r="D14" i="106"/>
  <c r="T13" i="106"/>
  <c r="S13" i="106"/>
  <c r="N13" i="106"/>
  <c r="J13" i="106"/>
  <c r="I13" i="106"/>
  <c r="D13" i="106"/>
  <c r="N8" i="106"/>
  <c r="D8" i="106"/>
  <c r="T4" i="106"/>
  <c r="B4" i="106"/>
  <c r="Q56" i="46"/>
  <c r="G56" i="46"/>
  <c r="T54" i="46"/>
  <c r="S54" i="46"/>
  <c r="N54" i="46"/>
  <c r="J54" i="46"/>
  <c r="I54" i="46"/>
  <c r="D54" i="46"/>
  <c r="T53" i="46"/>
  <c r="S53" i="46"/>
  <c r="N53" i="46"/>
  <c r="J53" i="46"/>
  <c r="I53" i="46"/>
  <c r="D53" i="46"/>
  <c r="T52" i="46"/>
  <c r="S52" i="46"/>
  <c r="N52" i="46"/>
  <c r="J52" i="46"/>
  <c r="I52" i="46"/>
  <c r="D52" i="46"/>
  <c r="T51" i="46"/>
  <c r="S51" i="46"/>
  <c r="N51" i="46"/>
  <c r="J51" i="46"/>
  <c r="I51" i="46"/>
  <c r="D51" i="46"/>
  <c r="T50" i="46"/>
  <c r="S50" i="46"/>
  <c r="N50" i="46"/>
  <c r="J50" i="46"/>
  <c r="I50" i="46"/>
  <c r="D50" i="46"/>
  <c r="T49" i="46"/>
  <c r="S49" i="46"/>
  <c r="N49" i="46"/>
  <c r="J49" i="46"/>
  <c r="I49" i="46"/>
  <c r="D49" i="46"/>
  <c r="T48" i="46"/>
  <c r="S48" i="46"/>
  <c r="N48" i="46"/>
  <c r="J48" i="46"/>
  <c r="I48" i="46"/>
  <c r="D48" i="46"/>
  <c r="T47" i="46"/>
  <c r="S47" i="46"/>
  <c r="N47" i="46"/>
  <c r="J47" i="46"/>
  <c r="I47" i="46"/>
  <c r="D47" i="46"/>
  <c r="T46" i="46"/>
  <c r="S46" i="46"/>
  <c r="N46" i="46"/>
  <c r="J46" i="46"/>
  <c r="I46" i="46"/>
  <c r="D46" i="46"/>
  <c r="T45" i="46"/>
  <c r="S45" i="46"/>
  <c r="N45" i="46"/>
  <c r="J45" i="46"/>
  <c r="I45" i="46"/>
  <c r="D45" i="46"/>
  <c r="T44" i="46"/>
  <c r="S44" i="46"/>
  <c r="N44" i="46"/>
  <c r="J44" i="46"/>
  <c r="I44" i="46"/>
  <c r="D44" i="46"/>
  <c r="T43" i="46"/>
  <c r="S43" i="46"/>
  <c r="N43" i="46"/>
  <c r="J43" i="46"/>
  <c r="I43" i="46"/>
  <c r="D43" i="46"/>
  <c r="T42" i="46"/>
  <c r="S42" i="46"/>
  <c r="N42" i="46"/>
  <c r="J42" i="46"/>
  <c r="I42" i="46"/>
  <c r="D42" i="46"/>
  <c r="T41" i="46"/>
  <c r="S41" i="46"/>
  <c r="N41" i="46"/>
  <c r="J41" i="46"/>
  <c r="I41" i="46"/>
  <c r="D41" i="46"/>
  <c r="T40" i="46"/>
  <c r="S40" i="46"/>
  <c r="N40" i="46"/>
  <c r="J40" i="46"/>
  <c r="I40" i="46"/>
  <c r="D40" i="46"/>
  <c r="N35" i="46"/>
  <c r="D35" i="46"/>
  <c r="Q29" i="46"/>
  <c r="G29" i="46"/>
  <c r="T27" i="46"/>
  <c r="S27" i="46"/>
  <c r="N27" i="46"/>
  <c r="J27" i="46"/>
  <c r="I27" i="46"/>
  <c r="D27" i="46"/>
  <c r="T26" i="46"/>
  <c r="S26" i="46"/>
  <c r="N26" i="46"/>
  <c r="J26" i="46"/>
  <c r="I26" i="46"/>
  <c r="D26" i="46"/>
  <c r="T25" i="46"/>
  <c r="S25" i="46"/>
  <c r="N25" i="46"/>
  <c r="J25" i="46"/>
  <c r="I25" i="46"/>
  <c r="D25" i="46"/>
  <c r="T24" i="46"/>
  <c r="S24" i="46"/>
  <c r="N24" i="46"/>
  <c r="J24" i="46"/>
  <c r="I24" i="46"/>
  <c r="D24" i="46"/>
  <c r="T23" i="46"/>
  <c r="S23" i="46"/>
  <c r="N23" i="46"/>
  <c r="J23" i="46"/>
  <c r="I23" i="46"/>
  <c r="D23" i="46"/>
  <c r="T22" i="46"/>
  <c r="S22" i="46"/>
  <c r="N22" i="46"/>
  <c r="J22" i="46"/>
  <c r="I22" i="46"/>
  <c r="D22" i="46"/>
  <c r="T21" i="46"/>
  <c r="S21" i="46"/>
  <c r="N21" i="46"/>
  <c r="J21" i="46"/>
  <c r="I21" i="46"/>
  <c r="D21" i="46"/>
  <c r="T20" i="46"/>
  <c r="S20" i="46"/>
  <c r="N20" i="46"/>
  <c r="J20" i="46"/>
  <c r="I20" i="46"/>
  <c r="D20" i="46"/>
  <c r="T19" i="46"/>
  <c r="S19" i="46"/>
  <c r="N19" i="46"/>
  <c r="J19" i="46"/>
  <c r="I19" i="46"/>
  <c r="D19" i="46"/>
  <c r="T18" i="46"/>
  <c r="S18" i="46"/>
  <c r="N18" i="46"/>
  <c r="J18" i="46"/>
  <c r="I18" i="46"/>
  <c r="D18" i="46"/>
  <c r="T17" i="46"/>
  <c r="S17" i="46"/>
  <c r="N17" i="46"/>
  <c r="J17" i="46"/>
  <c r="I17" i="46"/>
  <c r="D17" i="46"/>
  <c r="T16" i="46"/>
  <c r="S16" i="46"/>
  <c r="N16" i="46"/>
  <c r="J16" i="46"/>
  <c r="I16" i="46"/>
  <c r="D16" i="46"/>
  <c r="T15" i="46"/>
  <c r="S15" i="46"/>
  <c r="N15" i="46"/>
  <c r="J15" i="46"/>
  <c r="I15" i="46"/>
  <c r="D15" i="46"/>
  <c r="T14" i="46"/>
  <c r="S14" i="46"/>
  <c r="N14" i="46"/>
  <c r="J14" i="46"/>
  <c r="I14" i="46"/>
  <c r="D14" i="46"/>
  <c r="T13" i="46"/>
  <c r="S13" i="46"/>
  <c r="N13" i="46"/>
  <c r="J13" i="46"/>
  <c r="I13" i="46"/>
  <c r="D13" i="46"/>
  <c r="N8" i="46"/>
  <c r="D8" i="46"/>
  <c r="T4" i="46"/>
  <c r="B4" i="46"/>
  <c r="Q56" i="45"/>
  <c r="G56" i="45"/>
  <c r="T54" i="45"/>
  <c r="S54" i="45"/>
  <c r="N54" i="45"/>
  <c r="J54" i="45"/>
  <c r="I54" i="45"/>
  <c r="D54" i="45"/>
  <c r="T53" i="45"/>
  <c r="S53" i="45"/>
  <c r="N53" i="45"/>
  <c r="J53" i="45"/>
  <c r="I53" i="45"/>
  <c r="D53" i="45"/>
  <c r="T52" i="45"/>
  <c r="S52" i="45"/>
  <c r="N52" i="45"/>
  <c r="J52" i="45"/>
  <c r="I52" i="45"/>
  <c r="D52" i="45"/>
  <c r="T51" i="45"/>
  <c r="S51" i="45"/>
  <c r="N51" i="45"/>
  <c r="J51" i="45"/>
  <c r="I51" i="45"/>
  <c r="D51" i="45"/>
  <c r="T50" i="45"/>
  <c r="S50" i="45"/>
  <c r="N50" i="45"/>
  <c r="J50" i="45"/>
  <c r="I50" i="45"/>
  <c r="D50" i="45"/>
  <c r="T49" i="45"/>
  <c r="S49" i="45"/>
  <c r="N49" i="45"/>
  <c r="J49" i="45"/>
  <c r="I49" i="45"/>
  <c r="D49" i="45"/>
  <c r="T48" i="45"/>
  <c r="S48" i="45"/>
  <c r="N48" i="45"/>
  <c r="J48" i="45"/>
  <c r="I48" i="45"/>
  <c r="D48" i="45"/>
  <c r="T47" i="45"/>
  <c r="S47" i="45"/>
  <c r="N47" i="45"/>
  <c r="J47" i="45"/>
  <c r="I47" i="45"/>
  <c r="D47" i="45"/>
  <c r="T46" i="45"/>
  <c r="S46" i="45"/>
  <c r="N46" i="45"/>
  <c r="J46" i="45"/>
  <c r="I46" i="45"/>
  <c r="D46" i="45"/>
  <c r="T45" i="45"/>
  <c r="S45" i="45"/>
  <c r="N45" i="45"/>
  <c r="J45" i="45"/>
  <c r="I45" i="45"/>
  <c r="D45" i="45"/>
  <c r="T44" i="45"/>
  <c r="S44" i="45"/>
  <c r="N44" i="45"/>
  <c r="J44" i="45"/>
  <c r="I44" i="45"/>
  <c r="D44" i="45"/>
  <c r="T43" i="45"/>
  <c r="S43" i="45"/>
  <c r="N43" i="45"/>
  <c r="J43" i="45"/>
  <c r="I43" i="45"/>
  <c r="D43" i="45"/>
  <c r="T42" i="45"/>
  <c r="S42" i="45"/>
  <c r="N42" i="45"/>
  <c r="J42" i="45"/>
  <c r="I42" i="45"/>
  <c r="D42" i="45"/>
  <c r="T41" i="45"/>
  <c r="S41" i="45"/>
  <c r="N41" i="45"/>
  <c r="N40" i="45"/>
  <c r="S40" i="45"/>
  <c r="J41" i="45"/>
  <c r="I41" i="45"/>
  <c r="D41" i="45"/>
  <c r="T40" i="45"/>
  <c r="J40" i="45"/>
  <c r="I40" i="45"/>
  <c r="D40" i="45"/>
  <c r="N35" i="45"/>
  <c r="D35" i="45"/>
  <c r="Q29" i="45"/>
  <c r="G29" i="45"/>
  <c r="T27" i="45"/>
  <c r="S27" i="45"/>
  <c r="N27" i="45"/>
  <c r="J27" i="45"/>
  <c r="I27" i="45"/>
  <c r="D27" i="45"/>
  <c r="T26" i="45"/>
  <c r="S26" i="45"/>
  <c r="N26" i="45"/>
  <c r="J26" i="45"/>
  <c r="I26" i="45"/>
  <c r="D26" i="45"/>
  <c r="T25" i="45"/>
  <c r="S25" i="45"/>
  <c r="N25" i="45"/>
  <c r="J25" i="45"/>
  <c r="I25" i="45"/>
  <c r="D25" i="45"/>
  <c r="T24" i="45"/>
  <c r="S24" i="45"/>
  <c r="N24" i="45"/>
  <c r="J24" i="45"/>
  <c r="I24" i="45"/>
  <c r="D24" i="45"/>
  <c r="T23" i="45"/>
  <c r="S23" i="45"/>
  <c r="N23" i="45"/>
  <c r="J23" i="45"/>
  <c r="I23" i="45"/>
  <c r="D23" i="45"/>
  <c r="T22" i="45"/>
  <c r="S22" i="45"/>
  <c r="N22" i="45"/>
  <c r="J22" i="45"/>
  <c r="I22" i="45"/>
  <c r="D22" i="45"/>
  <c r="T21" i="45"/>
  <c r="S21" i="45"/>
  <c r="N21" i="45"/>
  <c r="J21" i="45"/>
  <c r="I21" i="45"/>
  <c r="D21" i="45"/>
  <c r="T20" i="45"/>
  <c r="S20" i="45"/>
  <c r="N20" i="45"/>
  <c r="J20" i="45"/>
  <c r="I20" i="45"/>
  <c r="D20" i="45"/>
  <c r="T19" i="45"/>
  <c r="S19" i="45"/>
  <c r="N19" i="45"/>
  <c r="J19" i="45"/>
  <c r="I19" i="45"/>
  <c r="D19" i="45"/>
  <c r="T18" i="45"/>
  <c r="S18" i="45"/>
  <c r="N18" i="45"/>
  <c r="J18" i="45"/>
  <c r="I18" i="45"/>
  <c r="D18" i="45"/>
  <c r="T17" i="45"/>
  <c r="S17" i="45"/>
  <c r="N17" i="45"/>
  <c r="J17" i="45"/>
  <c r="I17" i="45"/>
  <c r="D17" i="45"/>
  <c r="T16" i="45"/>
  <c r="S16" i="45"/>
  <c r="N16" i="45"/>
  <c r="J16" i="45"/>
  <c r="I16" i="45"/>
  <c r="D16" i="45"/>
  <c r="T15" i="45"/>
  <c r="S15" i="45"/>
  <c r="N15" i="45"/>
  <c r="J15" i="45"/>
  <c r="I15" i="45"/>
  <c r="D15" i="45"/>
  <c r="T14" i="45"/>
  <c r="S14" i="45"/>
  <c r="N14" i="45"/>
  <c r="J14" i="45"/>
  <c r="I14" i="45"/>
  <c r="D14" i="45"/>
  <c r="T13" i="45"/>
  <c r="S13" i="45"/>
  <c r="N13" i="45"/>
  <c r="J13" i="45"/>
  <c r="I13" i="45"/>
  <c r="D13" i="45"/>
  <c r="N8" i="45"/>
  <c r="D8" i="45"/>
  <c r="T4" i="45"/>
  <c r="B4" i="45"/>
  <c r="Q56" i="44"/>
  <c r="G56" i="44"/>
  <c r="T54" i="44"/>
  <c r="S54" i="44"/>
  <c r="N54" i="44"/>
  <c r="J54" i="44"/>
  <c r="I54" i="44"/>
  <c r="D54" i="44"/>
  <c r="T53" i="44"/>
  <c r="S53" i="44"/>
  <c r="N53" i="44"/>
  <c r="J53" i="44"/>
  <c r="I53" i="44"/>
  <c r="D53" i="44"/>
  <c r="T52" i="44"/>
  <c r="S52" i="44"/>
  <c r="N52" i="44"/>
  <c r="J52" i="44"/>
  <c r="I52" i="44"/>
  <c r="D52" i="44"/>
  <c r="T51" i="44"/>
  <c r="S51" i="44"/>
  <c r="N51" i="44"/>
  <c r="J51" i="44"/>
  <c r="I51" i="44"/>
  <c r="D51" i="44"/>
  <c r="T50" i="44"/>
  <c r="S50" i="44"/>
  <c r="N50" i="44"/>
  <c r="J50" i="44"/>
  <c r="I50" i="44"/>
  <c r="D50" i="44"/>
  <c r="T49" i="44"/>
  <c r="S49" i="44"/>
  <c r="N49" i="44"/>
  <c r="J49" i="44"/>
  <c r="I49" i="44"/>
  <c r="D49" i="44"/>
  <c r="T48" i="44"/>
  <c r="S48" i="44"/>
  <c r="N48" i="44"/>
  <c r="J48" i="44"/>
  <c r="I48" i="44"/>
  <c r="D48" i="44"/>
  <c r="T47" i="44"/>
  <c r="S47" i="44"/>
  <c r="N47" i="44"/>
  <c r="J47" i="44"/>
  <c r="I47" i="44"/>
  <c r="D47" i="44"/>
  <c r="T46" i="44"/>
  <c r="S46" i="44"/>
  <c r="N46" i="44"/>
  <c r="J46" i="44"/>
  <c r="I46" i="44"/>
  <c r="D46" i="44"/>
  <c r="T45" i="44"/>
  <c r="S45" i="44"/>
  <c r="N45" i="44"/>
  <c r="J45" i="44"/>
  <c r="I45" i="44"/>
  <c r="D45" i="44"/>
  <c r="T44" i="44"/>
  <c r="S44" i="44"/>
  <c r="N44" i="44"/>
  <c r="J44" i="44"/>
  <c r="I44" i="44"/>
  <c r="D44" i="44"/>
  <c r="T43" i="44"/>
  <c r="S43" i="44"/>
  <c r="N43" i="44"/>
  <c r="J43" i="44"/>
  <c r="I43" i="44"/>
  <c r="D43" i="44"/>
  <c r="T42" i="44"/>
  <c r="S42" i="44"/>
  <c r="N42" i="44"/>
  <c r="J42" i="44"/>
  <c r="I42" i="44"/>
  <c r="D42" i="44"/>
  <c r="T41" i="44"/>
  <c r="S41" i="44"/>
  <c r="N41" i="44"/>
  <c r="J41" i="44"/>
  <c r="I41" i="44"/>
  <c r="D41" i="44"/>
  <c r="T40" i="44"/>
  <c r="S40" i="44"/>
  <c r="N40" i="44"/>
  <c r="J40" i="44"/>
  <c r="I40" i="44"/>
  <c r="D40" i="44"/>
  <c r="N35" i="44"/>
  <c r="D35" i="44"/>
  <c r="Q29" i="44"/>
  <c r="G29" i="44"/>
  <c r="T27" i="44"/>
  <c r="S27" i="44"/>
  <c r="N27" i="44"/>
  <c r="J27" i="44"/>
  <c r="I27" i="44"/>
  <c r="D27" i="44"/>
  <c r="T26" i="44"/>
  <c r="S26" i="44"/>
  <c r="N26" i="44"/>
  <c r="J26" i="44"/>
  <c r="I26" i="44"/>
  <c r="D26" i="44"/>
  <c r="T25" i="44"/>
  <c r="S25" i="44"/>
  <c r="N25" i="44"/>
  <c r="J25" i="44"/>
  <c r="I25" i="44"/>
  <c r="D25" i="44"/>
  <c r="T24" i="44"/>
  <c r="S24" i="44"/>
  <c r="N24" i="44"/>
  <c r="J24" i="44"/>
  <c r="I24" i="44"/>
  <c r="D24" i="44"/>
  <c r="T23" i="44"/>
  <c r="S23" i="44"/>
  <c r="N23" i="44"/>
  <c r="J23" i="44"/>
  <c r="I23" i="44"/>
  <c r="D23" i="44"/>
  <c r="T22" i="44"/>
  <c r="S22" i="44"/>
  <c r="N22" i="44"/>
  <c r="J22" i="44"/>
  <c r="I22" i="44"/>
  <c r="D22" i="44"/>
  <c r="T21" i="44"/>
  <c r="S21" i="44"/>
  <c r="N21" i="44"/>
  <c r="J21" i="44"/>
  <c r="I21" i="44"/>
  <c r="D21" i="44"/>
  <c r="T20" i="44"/>
  <c r="S20" i="44"/>
  <c r="N20" i="44"/>
  <c r="J20" i="44"/>
  <c r="I20" i="44"/>
  <c r="D20" i="44"/>
  <c r="T19" i="44"/>
  <c r="S19" i="44"/>
  <c r="N19" i="44"/>
  <c r="J19" i="44"/>
  <c r="I19" i="44"/>
  <c r="D19" i="44"/>
  <c r="T18" i="44"/>
  <c r="S18" i="44"/>
  <c r="N18" i="44"/>
  <c r="J18" i="44"/>
  <c r="I18" i="44"/>
  <c r="D18" i="44"/>
  <c r="T17" i="44"/>
  <c r="S17" i="44"/>
  <c r="N17" i="44"/>
  <c r="J17" i="44"/>
  <c r="I17" i="44"/>
  <c r="D17" i="44"/>
  <c r="T16" i="44"/>
  <c r="S16" i="44"/>
  <c r="N16" i="44"/>
  <c r="J16" i="44"/>
  <c r="I16" i="44"/>
  <c r="D16" i="44"/>
  <c r="T15" i="44"/>
  <c r="S15" i="44"/>
  <c r="N15" i="44"/>
  <c r="J15" i="44"/>
  <c r="I15" i="44"/>
  <c r="D15" i="44"/>
  <c r="T14" i="44"/>
  <c r="S14" i="44"/>
  <c r="N14" i="44"/>
  <c r="J14" i="44"/>
  <c r="I14" i="44"/>
  <c r="D14" i="44"/>
  <c r="T13" i="44"/>
  <c r="S13" i="44"/>
  <c r="N13" i="44"/>
  <c r="J13" i="44"/>
  <c r="I13" i="44"/>
  <c r="D13" i="44"/>
  <c r="N8" i="44"/>
  <c r="D8" i="44"/>
  <c r="T4" i="44"/>
  <c r="B4" i="44"/>
  <c r="Q56" i="43"/>
  <c r="G56" i="43"/>
  <c r="T54" i="43"/>
  <c r="S54" i="43"/>
  <c r="N54" i="43"/>
  <c r="J54" i="43"/>
  <c r="I54" i="43"/>
  <c r="D54" i="43"/>
  <c r="T53" i="43"/>
  <c r="S53" i="43"/>
  <c r="N53" i="43"/>
  <c r="J53" i="43"/>
  <c r="I53" i="43"/>
  <c r="D53" i="43"/>
  <c r="T52" i="43"/>
  <c r="S52" i="43"/>
  <c r="N52" i="43"/>
  <c r="J52" i="43"/>
  <c r="I52" i="43"/>
  <c r="D52" i="43"/>
  <c r="T51" i="43"/>
  <c r="S51" i="43"/>
  <c r="N51" i="43"/>
  <c r="J51" i="43"/>
  <c r="I51" i="43"/>
  <c r="D51" i="43"/>
  <c r="T50" i="43"/>
  <c r="S50" i="43"/>
  <c r="N50" i="43"/>
  <c r="J50" i="43"/>
  <c r="I50" i="43"/>
  <c r="D50" i="43"/>
  <c r="T49" i="43"/>
  <c r="S49" i="43"/>
  <c r="N49" i="43"/>
  <c r="J49" i="43"/>
  <c r="I49" i="43"/>
  <c r="D49" i="43"/>
  <c r="T48" i="43"/>
  <c r="S48" i="43"/>
  <c r="N48" i="43"/>
  <c r="J48" i="43"/>
  <c r="I48" i="43"/>
  <c r="D48" i="43"/>
  <c r="T47" i="43"/>
  <c r="S47" i="43"/>
  <c r="N47" i="43"/>
  <c r="J47" i="43"/>
  <c r="I47" i="43"/>
  <c r="D47" i="43"/>
  <c r="T46" i="43"/>
  <c r="S46" i="43"/>
  <c r="N46" i="43"/>
  <c r="J46" i="43"/>
  <c r="I46" i="43"/>
  <c r="D46" i="43"/>
  <c r="T45" i="43"/>
  <c r="S45" i="43"/>
  <c r="N45" i="43"/>
  <c r="J45" i="43"/>
  <c r="I45" i="43"/>
  <c r="D45" i="43"/>
  <c r="T44" i="43"/>
  <c r="S44" i="43"/>
  <c r="N44" i="43"/>
  <c r="J44" i="43"/>
  <c r="I44" i="43"/>
  <c r="D44" i="43"/>
  <c r="T43" i="43"/>
  <c r="S43" i="43"/>
  <c r="N43" i="43"/>
  <c r="J43" i="43"/>
  <c r="I43" i="43"/>
  <c r="D43" i="43"/>
  <c r="T42" i="43"/>
  <c r="S42" i="43"/>
  <c r="N42" i="43"/>
  <c r="J42" i="43"/>
  <c r="I42" i="43"/>
  <c r="D42" i="43"/>
  <c r="T41" i="43"/>
  <c r="S41" i="43"/>
  <c r="N41" i="43"/>
  <c r="J41" i="43"/>
  <c r="I41" i="43"/>
  <c r="D41" i="43"/>
  <c r="T40" i="43"/>
  <c r="S40" i="43"/>
  <c r="N40" i="43"/>
  <c r="J40" i="43"/>
  <c r="I40" i="43"/>
  <c r="D40" i="43"/>
  <c r="N35" i="43"/>
  <c r="D35" i="43"/>
  <c r="Q29" i="43"/>
  <c r="G29" i="43"/>
  <c r="T27" i="43"/>
  <c r="S27" i="43"/>
  <c r="N27" i="43"/>
  <c r="J27" i="43"/>
  <c r="I27" i="43"/>
  <c r="D27" i="43"/>
  <c r="T26" i="43"/>
  <c r="S26" i="43"/>
  <c r="N26" i="43"/>
  <c r="J26" i="43"/>
  <c r="I26" i="43"/>
  <c r="D26" i="43"/>
  <c r="T25" i="43"/>
  <c r="S25" i="43"/>
  <c r="N25" i="43"/>
  <c r="J25" i="43"/>
  <c r="I25" i="43"/>
  <c r="D25" i="43"/>
  <c r="T24" i="43"/>
  <c r="S24" i="43"/>
  <c r="N24" i="43"/>
  <c r="J24" i="43"/>
  <c r="I24" i="43"/>
  <c r="D24" i="43"/>
  <c r="T23" i="43"/>
  <c r="S23" i="43"/>
  <c r="N23" i="43"/>
  <c r="J23" i="43"/>
  <c r="I23" i="43"/>
  <c r="D23" i="43"/>
  <c r="T22" i="43"/>
  <c r="S22" i="43"/>
  <c r="N22" i="43"/>
  <c r="J22" i="43"/>
  <c r="I22" i="43"/>
  <c r="D22" i="43"/>
  <c r="T21" i="43"/>
  <c r="S21" i="43"/>
  <c r="N21" i="43"/>
  <c r="J21" i="43"/>
  <c r="I21" i="43"/>
  <c r="D21" i="43"/>
  <c r="T20" i="43"/>
  <c r="S20" i="43"/>
  <c r="N20" i="43"/>
  <c r="J20" i="43"/>
  <c r="I20" i="43"/>
  <c r="D20" i="43"/>
  <c r="T19" i="43"/>
  <c r="S19" i="43"/>
  <c r="N19" i="43"/>
  <c r="J19" i="43"/>
  <c r="I19" i="43"/>
  <c r="D19" i="43"/>
  <c r="T18" i="43"/>
  <c r="S18" i="43"/>
  <c r="N18" i="43"/>
  <c r="J18" i="43"/>
  <c r="I18" i="43"/>
  <c r="D18" i="43"/>
  <c r="T17" i="43"/>
  <c r="S17" i="43"/>
  <c r="N17" i="43"/>
  <c r="J17" i="43"/>
  <c r="I17" i="43"/>
  <c r="D17" i="43"/>
  <c r="T16" i="43"/>
  <c r="S16" i="43"/>
  <c r="N16" i="43"/>
  <c r="J16" i="43"/>
  <c r="I16" i="43"/>
  <c r="D16" i="43"/>
  <c r="T15" i="43"/>
  <c r="S15" i="43"/>
  <c r="N15" i="43"/>
  <c r="J15" i="43"/>
  <c r="I15" i="43"/>
  <c r="D15" i="43"/>
  <c r="T14" i="43"/>
  <c r="S14" i="43"/>
  <c r="N14" i="43"/>
  <c r="J14" i="43"/>
  <c r="I14" i="43"/>
  <c r="D14" i="43"/>
  <c r="T13" i="43"/>
  <c r="S13" i="43"/>
  <c r="N13" i="43"/>
  <c r="J13" i="43"/>
  <c r="I13" i="43"/>
  <c r="D13" i="43"/>
  <c r="N8" i="43"/>
  <c r="D8" i="43"/>
  <c r="T4" i="43"/>
  <c r="B4" i="43"/>
  <c r="Q56" i="42"/>
  <c r="G56" i="42"/>
  <c r="T54" i="42"/>
  <c r="S54" i="42"/>
  <c r="N54" i="42"/>
  <c r="J54" i="42"/>
  <c r="I54" i="42"/>
  <c r="D54" i="42"/>
  <c r="T53" i="42"/>
  <c r="S53" i="42"/>
  <c r="N53" i="42"/>
  <c r="J53" i="42"/>
  <c r="I53" i="42"/>
  <c r="D53" i="42"/>
  <c r="T52" i="42"/>
  <c r="S52" i="42"/>
  <c r="N52" i="42"/>
  <c r="J52" i="42"/>
  <c r="I52" i="42"/>
  <c r="D52" i="42"/>
  <c r="T51" i="42"/>
  <c r="S51" i="42"/>
  <c r="N51" i="42"/>
  <c r="J51" i="42"/>
  <c r="I51" i="42"/>
  <c r="D51" i="42"/>
  <c r="T50" i="42"/>
  <c r="S50" i="42"/>
  <c r="N50" i="42"/>
  <c r="J50" i="42"/>
  <c r="I50" i="42"/>
  <c r="D50" i="42"/>
  <c r="T49" i="42"/>
  <c r="S49" i="42"/>
  <c r="N49" i="42"/>
  <c r="J49" i="42"/>
  <c r="I49" i="42"/>
  <c r="D49" i="42"/>
  <c r="T48" i="42"/>
  <c r="S48" i="42"/>
  <c r="N48" i="42"/>
  <c r="J48" i="42"/>
  <c r="I48" i="42"/>
  <c r="D48" i="42"/>
  <c r="T47" i="42"/>
  <c r="S47" i="42"/>
  <c r="N47" i="42"/>
  <c r="J47" i="42"/>
  <c r="I47" i="42"/>
  <c r="D47" i="42"/>
  <c r="T46" i="42"/>
  <c r="S46" i="42"/>
  <c r="N46" i="42"/>
  <c r="J46" i="42"/>
  <c r="I46" i="42"/>
  <c r="D46" i="42"/>
  <c r="T45" i="42"/>
  <c r="S45" i="42"/>
  <c r="N45" i="42"/>
  <c r="J45" i="42"/>
  <c r="I45" i="42"/>
  <c r="D45" i="42"/>
  <c r="T44" i="42"/>
  <c r="S44" i="42"/>
  <c r="N44" i="42"/>
  <c r="J44" i="42"/>
  <c r="I44" i="42"/>
  <c r="D44" i="42"/>
  <c r="T43" i="42"/>
  <c r="S43" i="42"/>
  <c r="N43" i="42"/>
  <c r="J43" i="42"/>
  <c r="I43" i="42"/>
  <c r="D43" i="42"/>
  <c r="T42" i="42"/>
  <c r="S42" i="42"/>
  <c r="N42" i="42"/>
  <c r="J42" i="42"/>
  <c r="I42" i="42"/>
  <c r="D42" i="42"/>
  <c r="T41" i="42"/>
  <c r="S41" i="42"/>
  <c r="N41" i="42"/>
  <c r="J41" i="42"/>
  <c r="I41" i="42"/>
  <c r="D41" i="42"/>
  <c r="T40" i="42"/>
  <c r="S40" i="42"/>
  <c r="N40" i="42"/>
  <c r="J40" i="42"/>
  <c r="I40" i="42"/>
  <c r="D40" i="42"/>
  <c r="N35" i="42"/>
  <c r="D35" i="42"/>
  <c r="Q29" i="42"/>
  <c r="G29" i="42"/>
  <c r="T27" i="42"/>
  <c r="S27" i="42"/>
  <c r="N27" i="42"/>
  <c r="J27" i="42"/>
  <c r="I27" i="42"/>
  <c r="D27" i="42"/>
  <c r="T26" i="42"/>
  <c r="S26" i="42"/>
  <c r="N26" i="42"/>
  <c r="J26" i="42"/>
  <c r="I26" i="42"/>
  <c r="D26" i="42"/>
  <c r="T25" i="42"/>
  <c r="S25" i="42"/>
  <c r="N25" i="42"/>
  <c r="J25" i="42"/>
  <c r="I25" i="42"/>
  <c r="D25" i="42"/>
  <c r="T24" i="42"/>
  <c r="S24" i="42"/>
  <c r="N24" i="42"/>
  <c r="J24" i="42"/>
  <c r="I24" i="42"/>
  <c r="D24" i="42"/>
  <c r="T23" i="42"/>
  <c r="S23" i="42"/>
  <c r="N23" i="42"/>
  <c r="J23" i="42"/>
  <c r="I23" i="42"/>
  <c r="D23" i="42"/>
  <c r="T22" i="42"/>
  <c r="S22" i="42"/>
  <c r="N22" i="42"/>
  <c r="J22" i="42"/>
  <c r="I22" i="42"/>
  <c r="D22" i="42"/>
  <c r="T21" i="42"/>
  <c r="S21" i="42"/>
  <c r="N21" i="42"/>
  <c r="J21" i="42"/>
  <c r="I21" i="42"/>
  <c r="D21" i="42"/>
  <c r="T20" i="42"/>
  <c r="S20" i="42"/>
  <c r="N20" i="42"/>
  <c r="J20" i="42"/>
  <c r="I20" i="42"/>
  <c r="D20" i="42"/>
  <c r="T19" i="42"/>
  <c r="S19" i="42"/>
  <c r="N19" i="42"/>
  <c r="J19" i="42"/>
  <c r="I19" i="42"/>
  <c r="D19" i="42"/>
  <c r="T18" i="42"/>
  <c r="S18" i="42"/>
  <c r="N18" i="42"/>
  <c r="J18" i="42"/>
  <c r="I18" i="42"/>
  <c r="D18" i="42"/>
  <c r="T17" i="42"/>
  <c r="S17" i="42"/>
  <c r="N17" i="42"/>
  <c r="J17" i="42"/>
  <c r="I17" i="42"/>
  <c r="D17" i="42"/>
  <c r="T16" i="42"/>
  <c r="S16" i="42"/>
  <c r="N16" i="42"/>
  <c r="J16" i="42"/>
  <c r="I16" i="42"/>
  <c r="D16" i="42"/>
  <c r="T15" i="42"/>
  <c r="S15" i="42"/>
  <c r="N15" i="42"/>
  <c r="J15" i="42"/>
  <c r="I15" i="42"/>
  <c r="D15" i="42"/>
  <c r="T14" i="42"/>
  <c r="S14" i="42"/>
  <c r="N14" i="42"/>
  <c r="J14" i="42"/>
  <c r="I14" i="42"/>
  <c r="D14" i="42"/>
  <c r="T13" i="42"/>
  <c r="S13" i="42"/>
  <c r="N13" i="42"/>
  <c r="J13" i="42"/>
  <c r="I13" i="42"/>
  <c r="D13" i="42"/>
  <c r="N8" i="42"/>
  <c r="D8" i="42"/>
  <c r="T4" i="42"/>
  <c r="B4" i="42"/>
  <c r="Q56" i="41"/>
  <c r="G56" i="41"/>
  <c r="T54" i="41"/>
  <c r="S54" i="41"/>
  <c r="N54" i="41"/>
  <c r="J54" i="41"/>
  <c r="I54" i="41"/>
  <c r="D54" i="41"/>
  <c r="T53" i="41"/>
  <c r="S53" i="41"/>
  <c r="N53" i="41"/>
  <c r="J53" i="41"/>
  <c r="I53" i="41"/>
  <c r="D53" i="41"/>
  <c r="T52" i="41"/>
  <c r="S52" i="41"/>
  <c r="N52" i="41"/>
  <c r="J52" i="41"/>
  <c r="I52" i="41"/>
  <c r="D52" i="41"/>
  <c r="T51" i="41"/>
  <c r="S51" i="41"/>
  <c r="N51" i="41"/>
  <c r="J51" i="41"/>
  <c r="I51" i="41"/>
  <c r="D51" i="41"/>
  <c r="T50" i="41"/>
  <c r="S50" i="41"/>
  <c r="N50" i="41"/>
  <c r="J50" i="41"/>
  <c r="I50" i="41"/>
  <c r="D50" i="41"/>
  <c r="T49" i="41"/>
  <c r="S49" i="41"/>
  <c r="N49" i="41"/>
  <c r="J49" i="41"/>
  <c r="I49" i="41"/>
  <c r="D49" i="41"/>
  <c r="T48" i="41"/>
  <c r="S48" i="41"/>
  <c r="N48" i="41"/>
  <c r="J48" i="41"/>
  <c r="I48" i="41"/>
  <c r="D48" i="41"/>
  <c r="T47" i="41"/>
  <c r="S47" i="41"/>
  <c r="N47" i="41"/>
  <c r="J47" i="41"/>
  <c r="I47" i="41"/>
  <c r="D47" i="41"/>
  <c r="T46" i="41"/>
  <c r="S46" i="41"/>
  <c r="N46" i="41"/>
  <c r="J46" i="41"/>
  <c r="I46" i="41"/>
  <c r="D46" i="41"/>
  <c r="T45" i="41"/>
  <c r="S45" i="41"/>
  <c r="N45" i="41"/>
  <c r="J45" i="41"/>
  <c r="I45" i="41"/>
  <c r="D45" i="41"/>
  <c r="T44" i="41"/>
  <c r="S44" i="41"/>
  <c r="N44" i="41"/>
  <c r="J44" i="41"/>
  <c r="I44" i="41"/>
  <c r="D44" i="41"/>
  <c r="T43" i="41"/>
  <c r="S43" i="41"/>
  <c r="N43" i="41"/>
  <c r="J43" i="41"/>
  <c r="I43" i="41"/>
  <c r="D43" i="41"/>
  <c r="T42" i="41"/>
  <c r="S42" i="41"/>
  <c r="N42" i="41"/>
  <c r="J42" i="41"/>
  <c r="I42" i="41"/>
  <c r="D42" i="41"/>
  <c r="T41" i="41"/>
  <c r="S41" i="41"/>
  <c r="N41" i="41"/>
  <c r="J41" i="41"/>
  <c r="I41" i="41"/>
  <c r="D41" i="41"/>
  <c r="T40" i="41"/>
  <c r="S40" i="41"/>
  <c r="N40" i="41"/>
  <c r="J40" i="41"/>
  <c r="I40" i="41"/>
  <c r="D40" i="41"/>
  <c r="N35" i="41"/>
  <c r="D35" i="41"/>
  <c r="Q29" i="41"/>
  <c r="G29" i="41"/>
  <c r="T27" i="41"/>
  <c r="S27" i="41"/>
  <c r="N27" i="41"/>
  <c r="J27" i="41"/>
  <c r="I27" i="41"/>
  <c r="D27" i="41"/>
  <c r="T26" i="41"/>
  <c r="S26" i="41"/>
  <c r="N26" i="41"/>
  <c r="J26" i="41"/>
  <c r="I26" i="41"/>
  <c r="D26" i="41"/>
  <c r="T25" i="41"/>
  <c r="S25" i="41"/>
  <c r="N25" i="41"/>
  <c r="J25" i="41"/>
  <c r="I25" i="41"/>
  <c r="D25" i="41"/>
  <c r="T24" i="41"/>
  <c r="S24" i="41"/>
  <c r="N24" i="41"/>
  <c r="J24" i="41"/>
  <c r="I24" i="41"/>
  <c r="D24" i="41"/>
  <c r="T23" i="41"/>
  <c r="S23" i="41"/>
  <c r="N23" i="41"/>
  <c r="J23" i="41"/>
  <c r="I23" i="41"/>
  <c r="D23" i="41"/>
  <c r="T22" i="41"/>
  <c r="S22" i="41"/>
  <c r="N22" i="41"/>
  <c r="J22" i="41"/>
  <c r="I22" i="41"/>
  <c r="D22" i="41"/>
  <c r="T21" i="41"/>
  <c r="S21" i="41"/>
  <c r="N21" i="41"/>
  <c r="J21" i="41"/>
  <c r="I21" i="41"/>
  <c r="D21" i="41"/>
  <c r="T20" i="41"/>
  <c r="S20" i="41"/>
  <c r="N20" i="41"/>
  <c r="J20" i="41"/>
  <c r="I20" i="41"/>
  <c r="D20" i="41"/>
  <c r="T19" i="41"/>
  <c r="S19" i="41"/>
  <c r="N19" i="41"/>
  <c r="J19" i="41"/>
  <c r="I19" i="41"/>
  <c r="D19" i="41"/>
  <c r="T18" i="41"/>
  <c r="S18" i="41"/>
  <c r="N18" i="41"/>
  <c r="J18" i="41"/>
  <c r="I18" i="41"/>
  <c r="D18" i="41"/>
  <c r="T17" i="41"/>
  <c r="S17" i="41"/>
  <c r="N17" i="41"/>
  <c r="J17" i="41"/>
  <c r="I17" i="41"/>
  <c r="D17" i="41"/>
  <c r="T16" i="41"/>
  <c r="S16" i="41"/>
  <c r="N16" i="41"/>
  <c r="J16" i="41"/>
  <c r="I16" i="41"/>
  <c r="D16" i="41"/>
  <c r="T15" i="41"/>
  <c r="S15" i="41"/>
  <c r="N15" i="41"/>
  <c r="J15" i="41"/>
  <c r="I15" i="41"/>
  <c r="D15" i="41"/>
  <c r="T14" i="41"/>
  <c r="S14" i="41"/>
  <c r="N14" i="41"/>
  <c r="J14" i="41"/>
  <c r="I14" i="41"/>
  <c r="D14" i="41"/>
  <c r="T13" i="41"/>
  <c r="S13" i="41"/>
  <c r="N13" i="41"/>
  <c r="J13" i="41"/>
  <c r="I13" i="41"/>
  <c r="D13" i="41"/>
  <c r="N8" i="41"/>
  <c r="D8" i="41"/>
  <c r="T4" i="41"/>
  <c r="B4" i="41"/>
  <c r="Q56" i="40"/>
  <c r="G56" i="40"/>
  <c r="T54" i="40"/>
  <c r="S54" i="40"/>
  <c r="N54" i="40"/>
  <c r="J54" i="40"/>
  <c r="I54" i="40"/>
  <c r="D54" i="40"/>
  <c r="T53" i="40"/>
  <c r="S53" i="40"/>
  <c r="N53" i="40"/>
  <c r="J53" i="40"/>
  <c r="I53" i="40"/>
  <c r="D53" i="40"/>
  <c r="T52" i="40"/>
  <c r="S52" i="40"/>
  <c r="N52" i="40"/>
  <c r="J52" i="40"/>
  <c r="I52" i="40"/>
  <c r="D52" i="40"/>
  <c r="T51" i="40"/>
  <c r="S51" i="40"/>
  <c r="N51" i="40"/>
  <c r="J51" i="40"/>
  <c r="I51" i="40"/>
  <c r="D51" i="40"/>
  <c r="T50" i="40"/>
  <c r="S50" i="40"/>
  <c r="N50" i="40"/>
  <c r="J50" i="40"/>
  <c r="I50" i="40"/>
  <c r="D50" i="40"/>
  <c r="T49" i="40"/>
  <c r="S49" i="40"/>
  <c r="N49" i="40"/>
  <c r="J49" i="40"/>
  <c r="I49" i="40"/>
  <c r="D49" i="40"/>
  <c r="T48" i="40"/>
  <c r="S48" i="40"/>
  <c r="N48" i="40"/>
  <c r="J48" i="40"/>
  <c r="I48" i="40"/>
  <c r="D48" i="40"/>
  <c r="T47" i="40"/>
  <c r="S47" i="40"/>
  <c r="N47" i="40"/>
  <c r="J47" i="40"/>
  <c r="I47" i="40"/>
  <c r="D47" i="40"/>
  <c r="T46" i="40"/>
  <c r="S46" i="40"/>
  <c r="N46" i="40"/>
  <c r="J46" i="40"/>
  <c r="I46" i="40"/>
  <c r="D46" i="40"/>
  <c r="T45" i="40"/>
  <c r="S45" i="40"/>
  <c r="N45" i="40"/>
  <c r="J45" i="40"/>
  <c r="I45" i="40"/>
  <c r="D45" i="40"/>
  <c r="T44" i="40"/>
  <c r="S44" i="40"/>
  <c r="N44" i="40"/>
  <c r="J44" i="40"/>
  <c r="I44" i="40"/>
  <c r="D44" i="40"/>
  <c r="T43" i="40"/>
  <c r="S43" i="40"/>
  <c r="N43" i="40"/>
  <c r="J43" i="40"/>
  <c r="I43" i="40"/>
  <c r="D43" i="40"/>
  <c r="T42" i="40"/>
  <c r="S42" i="40"/>
  <c r="N42" i="40"/>
  <c r="J42" i="40"/>
  <c r="I42" i="40"/>
  <c r="D42" i="40"/>
  <c r="T41" i="40"/>
  <c r="S41" i="40"/>
  <c r="N41" i="40"/>
  <c r="J41" i="40"/>
  <c r="I41" i="40"/>
  <c r="D41" i="40"/>
  <c r="T40" i="40"/>
  <c r="S40" i="40"/>
  <c r="N40" i="40"/>
  <c r="J40" i="40"/>
  <c r="I40" i="40"/>
  <c r="D40" i="40"/>
  <c r="N35" i="40"/>
  <c r="D35" i="40"/>
  <c r="Q29" i="40"/>
  <c r="G29" i="40"/>
  <c r="T27" i="40"/>
  <c r="S27" i="40"/>
  <c r="N27" i="40"/>
  <c r="J27" i="40"/>
  <c r="I27" i="40"/>
  <c r="D27" i="40"/>
  <c r="T26" i="40"/>
  <c r="S26" i="40"/>
  <c r="N26" i="40"/>
  <c r="J26" i="40"/>
  <c r="I26" i="40"/>
  <c r="D26" i="40"/>
  <c r="T25" i="40"/>
  <c r="S25" i="40"/>
  <c r="N25" i="40"/>
  <c r="J25" i="40"/>
  <c r="I25" i="40"/>
  <c r="D25" i="40"/>
  <c r="T24" i="40"/>
  <c r="S24" i="40"/>
  <c r="N24" i="40"/>
  <c r="J24" i="40"/>
  <c r="I24" i="40"/>
  <c r="D24" i="40"/>
  <c r="T23" i="40"/>
  <c r="S23" i="40"/>
  <c r="N23" i="40"/>
  <c r="J23" i="40"/>
  <c r="I23" i="40"/>
  <c r="D23" i="40"/>
  <c r="T22" i="40"/>
  <c r="S22" i="40"/>
  <c r="N22" i="40"/>
  <c r="J22" i="40"/>
  <c r="I22" i="40"/>
  <c r="D22" i="40"/>
  <c r="T21" i="40"/>
  <c r="S21" i="40"/>
  <c r="N21" i="40"/>
  <c r="J21" i="40"/>
  <c r="I21" i="40"/>
  <c r="D21" i="40"/>
  <c r="T20" i="40"/>
  <c r="S20" i="40"/>
  <c r="N20" i="40"/>
  <c r="J20" i="40"/>
  <c r="I20" i="40"/>
  <c r="D20" i="40"/>
  <c r="T19" i="40"/>
  <c r="S19" i="40"/>
  <c r="N19" i="40"/>
  <c r="J19" i="40"/>
  <c r="I19" i="40"/>
  <c r="D19" i="40"/>
  <c r="T18" i="40"/>
  <c r="S18" i="40"/>
  <c r="N18" i="40"/>
  <c r="J18" i="40"/>
  <c r="I18" i="40"/>
  <c r="D18" i="40"/>
  <c r="T17" i="40"/>
  <c r="S17" i="40"/>
  <c r="N17" i="40"/>
  <c r="J17" i="40"/>
  <c r="I17" i="40"/>
  <c r="D17" i="40"/>
  <c r="T16" i="40"/>
  <c r="S16" i="40"/>
  <c r="N16" i="40"/>
  <c r="J16" i="40"/>
  <c r="I16" i="40"/>
  <c r="D16" i="40"/>
  <c r="T15" i="40"/>
  <c r="S15" i="40"/>
  <c r="N15" i="40"/>
  <c r="J15" i="40"/>
  <c r="I15" i="40"/>
  <c r="D15" i="40"/>
  <c r="T14" i="40"/>
  <c r="S14" i="40"/>
  <c r="N14" i="40"/>
  <c r="J14" i="40"/>
  <c r="I14" i="40"/>
  <c r="D14" i="40"/>
  <c r="T13" i="40"/>
  <c r="S13" i="40"/>
  <c r="N13" i="40"/>
  <c r="J13" i="40"/>
  <c r="I13" i="40"/>
  <c r="D13" i="40"/>
  <c r="N8" i="40"/>
  <c r="D8" i="40"/>
  <c r="T4" i="40"/>
  <c r="B4" i="40"/>
  <c r="Q56" i="23"/>
  <c r="G56" i="23"/>
  <c r="T54" i="23"/>
  <c r="S54" i="23"/>
  <c r="N54" i="23"/>
  <c r="J54" i="23"/>
  <c r="I54" i="23"/>
  <c r="D54" i="23"/>
  <c r="T53" i="23"/>
  <c r="S53" i="23"/>
  <c r="N53" i="23"/>
  <c r="J53" i="23"/>
  <c r="I53" i="23"/>
  <c r="D53" i="23"/>
  <c r="T52" i="23"/>
  <c r="S52" i="23"/>
  <c r="N52" i="23"/>
  <c r="J52" i="23"/>
  <c r="I52" i="23"/>
  <c r="D52" i="23"/>
  <c r="T51" i="23"/>
  <c r="S51" i="23"/>
  <c r="N51" i="23"/>
  <c r="J51" i="23"/>
  <c r="I51" i="23"/>
  <c r="D51" i="23"/>
  <c r="T50" i="23"/>
  <c r="S50" i="23"/>
  <c r="N50" i="23"/>
  <c r="J50" i="23"/>
  <c r="I50" i="23"/>
  <c r="D50" i="23"/>
  <c r="T49" i="23"/>
  <c r="S49" i="23"/>
  <c r="N49" i="23"/>
  <c r="J49" i="23"/>
  <c r="I49" i="23"/>
  <c r="D49" i="23"/>
  <c r="T48" i="23"/>
  <c r="S48" i="23"/>
  <c r="N48" i="23"/>
  <c r="J48" i="23"/>
  <c r="I48" i="23"/>
  <c r="D48" i="23"/>
  <c r="T47" i="23"/>
  <c r="S47" i="23"/>
  <c r="N47" i="23"/>
  <c r="J47" i="23"/>
  <c r="I47" i="23"/>
  <c r="D47" i="23"/>
  <c r="T46" i="23"/>
  <c r="S46" i="23"/>
  <c r="N46" i="23"/>
  <c r="J46" i="23"/>
  <c r="I46" i="23"/>
  <c r="D46" i="23"/>
  <c r="T45" i="23"/>
  <c r="S45" i="23"/>
  <c r="N45" i="23"/>
  <c r="J45" i="23"/>
  <c r="I45" i="23"/>
  <c r="D45" i="23"/>
  <c r="T44" i="23"/>
  <c r="S44" i="23"/>
  <c r="N44" i="23"/>
  <c r="J44" i="23"/>
  <c r="I44" i="23"/>
  <c r="D44" i="23"/>
  <c r="T43" i="23"/>
  <c r="S43" i="23"/>
  <c r="N43" i="23"/>
  <c r="J43" i="23"/>
  <c r="I43" i="23"/>
  <c r="D43" i="23"/>
  <c r="T42" i="23"/>
  <c r="S42" i="23"/>
  <c r="N42" i="23"/>
  <c r="J42" i="23"/>
  <c r="I42" i="23"/>
  <c r="D42" i="23"/>
  <c r="T41" i="23"/>
  <c r="S41" i="23"/>
  <c r="N41" i="23"/>
  <c r="J41" i="23"/>
  <c r="I41" i="23"/>
  <c r="D41" i="23"/>
  <c r="T40" i="23"/>
  <c r="S40" i="23"/>
  <c r="N40" i="23"/>
  <c r="J40" i="23"/>
  <c r="I40" i="23"/>
  <c r="D40" i="23"/>
  <c r="N35" i="23"/>
  <c r="D35" i="23"/>
  <c r="Q29" i="23"/>
  <c r="G29" i="23"/>
  <c r="T27" i="23"/>
  <c r="S27" i="23"/>
  <c r="N27" i="23"/>
  <c r="J27" i="23"/>
  <c r="I27" i="23"/>
  <c r="D27" i="23"/>
  <c r="T26" i="23"/>
  <c r="S26" i="23"/>
  <c r="N26" i="23"/>
  <c r="J26" i="23"/>
  <c r="I26" i="23"/>
  <c r="D26" i="23"/>
  <c r="T25" i="23"/>
  <c r="S25" i="23"/>
  <c r="N25" i="23"/>
  <c r="J25" i="23"/>
  <c r="I25" i="23"/>
  <c r="D25" i="23"/>
  <c r="T24" i="23"/>
  <c r="S24" i="23"/>
  <c r="N24" i="23"/>
  <c r="J24" i="23"/>
  <c r="I24" i="23"/>
  <c r="D24" i="23"/>
  <c r="T23" i="23"/>
  <c r="S23" i="23"/>
  <c r="J23" i="23"/>
  <c r="I23" i="23"/>
  <c r="D23" i="23"/>
  <c r="T22" i="23"/>
  <c r="S22" i="23"/>
  <c r="N22" i="23"/>
  <c r="J22" i="23"/>
  <c r="I22" i="23"/>
  <c r="D22" i="23"/>
  <c r="T21" i="23"/>
  <c r="S21" i="23"/>
  <c r="N21" i="23"/>
  <c r="J21" i="23"/>
  <c r="I21" i="23"/>
  <c r="D21" i="23"/>
  <c r="T20" i="23"/>
  <c r="S20" i="23"/>
  <c r="N20" i="23"/>
  <c r="J20" i="23"/>
  <c r="I20" i="23"/>
  <c r="D20" i="23"/>
  <c r="T19" i="23"/>
  <c r="S19" i="23"/>
  <c r="N19" i="23"/>
  <c r="J19" i="23"/>
  <c r="I19" i="23"/>
  <c r="D19" i="23"/>
  <c r="T18" i="23"/>
  <c r="S18" i="23"/>
  <c r="N18" i="23"/>
  <c r="J18" i="23"/>
  <c r="I18" i="23"/>
  <c r="D18" i="23"/>
  <c r="T17" i="23"/>
  <c r="S17" i="23"/>
  <c r="N17" i="23"/>
  <c r="J17" i="23"/>
  <c r="I17" i="23"/>
  <c r="D17" i="23"/>
  <c r="T16" i="23"/>
  <c r="S16" i="23"/>
  <c r="N16" i="23"/>
  <c r="J16" i="23"/>
  <c r="I16" i="23"/>
  <c r="D16" i="23"/>
  <c r="T15" i="23"/>
  <c r="S15" i="23"/>
  <c r="N15" i="23"/>
  <c r="J15" i="23"/>
  <c r="I15" i="23"/>
  <c r="D15" i="23"/>
  <c r="T14" i="23"/>
  <c r="S14" i="23"/>
  <c r="N14" i="23"/>
  <c r="J14" i="23"/>
  <c r="I14" i="23"/>
  <c r="D14" i="23"/>
  <c r="T13" i="23"/>
  <c r="S13" i="23"/>
  <c r="N13" i="23"/>
  <c r="J13" i="23"/>
  <c r="I13" i="23"/>
  <c r="D13" i="23"/>
  <c r="N8" i="23"/>
  <c r="D8" i="23"/>
  <c r="R4" i="23"/>
  <c r="B4" i="23"/>
  <c r="R27" i="32"/>
  <c r="Q27" i="32"/>
  <c r="P27" i="32"/>
  <c r="R26" i="32"/>
  <c r="Q26" i="32"/>
  <c r="P26" i="32"/>
  <c r="R25" i="32"/>
  <c r="Q25" i="32"/>
  <c r="R23" i="32"/>
  <c r="Q23" i="32"/>
  <c r="Q4" i="32"/>
  <c r="C4" i="32"/>
  <c r="M4" i="31"/>
  <c r="D4" i="31"/>
  <c r="W4" i="75"/>
  <c r="T4" i="75"/>
  <c r="D4" i="75"/>
  <c r="N66" i="205"/>
  <c r="J66" i="205"/>
  <c r="F66" i="205"/>
  <c r="N65" i="205"/>
  <c r="J65" i="205"/>
  <c r="F65" i="205"/>
  <c r="N64" i="205"/>
  <c r="J64" i="205"/>
  <c r="F64" i="205"/>
  <c r="N63" i="205"/>
  <c r="J63" i="205"/>
  <c r="F63" i="205"/>
  <c r="N62" i="205"/>
  <c r="J62" i="205"/>
  <c r="F62" i="205"/>
  <c r="N61" i="205"/>
  <c r="J61" i="205"/>
  <c r="F61" i="205"/>
  <c r="N60" i="205"/>
  <c r="J60" i="205"/>
  <c r="F60" i="205"/>
  <c r="N59" i="205"/>
  <c r="J59" i="205"/>
  <c r="F59" i="205"/>
  <c r="N58" i="205"/>
  <c r="J58" i="205"/>
  <c r="F58" i="205"/>
  <c r="N57" i="205"/>
  <c r="J57" i="205"/>
  <c r="F57" i="205"/>
  <c r="N56" i="205"/>
  <c r="J56" i="205"/>
  <c r="F56" i="205"/>
  <c r="N55" i="205"/>
  <c r="J55" i="205"/>
  <c r="F55" i="205"/>
  <c r="N54" i="205"/>
  <c r="J54" i="205"/>
  <c r="F54" i="205"/>
  <c r="N53" i="205"/>
  <c r="J53" i="205"/>
  <c r="F53" i="205"/>
  <c r="N52" i="205"/>
  <c r="J52" i="205"/>
  <c r="F52" i="205"/>
  <c r="N51" i="205"/>
  <c r="J51" i="205"/>
  <c r="F51" i="205"/>
  <c r="N50" i="205"/>
  <c r="J50" i="205"/>
  <c r="F50" i="205"/>
  <c r="N49" i="205"/>
  <c r="J49" i="205"/>
  <c r="F49" i="205"/>
  <c r="N48" i="205"/>
  <c r="J48" i="205"/>
  <c r="F48" i="205"/>
  <c r="N47" i="205"/>
  <c r="J47" i="205"/>
  <c r="F47" i="205"/>
  <c r="N46" i="205"/>
  <c r="J46" i="205"/>
  <c r="F46" i="205"/>
  <c r="N45" i="205"/>
  <c r="J45" i="205"/>
  <c r="F45" i="205"/>
  <c r="N44" i="205"/>
  <c r="J44" i="205"/>
  <c r="F44" i="205"/>
  <c r="N43" i="205"/>
  <c r="J43" i="205"/>
  <c r="F43" i="205"/>
  <c r="N42" i="205"/>
  <c r="J42" i="205"/>
  <c r="F42" i="205"/>
  <c r="N41" i="205"/>
  <c r="J41" i="205"/>
  <c r="F41" i="205"/>
  <c r="N40" i="205"/>
  <c r="J40" i="205"/>
  <c r="F40" i="205"/>
  <c r="N39" i="205"/>
  <c r="J39" i="205"/>
  <c r="F39" i="205"/>
  <c r="N38" i="205"/>
  <c r="J38" i="205"/>
  <c r="F38" i="205"/>
  <c r="N37" i="205"/>
  <c r="J37" i="205"/>
  <c r="F37" i="205"/>
  <c r="N36" i="205"/>
  <c r="J36" i="205"/>
  <c r="F36" i="205"/>
  <c r="N35" i="205"/>
  <c r="J35" i="205"/>
  <c r="F35" i="205"/>
  <c r="N34" i="205"/>
  <c r="J34" i="205"/>
  <c r="F34" i="205"/>
  <c r="N33" i="205"/>
  <c r="J33" i="205"/>
  <c r="F33" i="205"/>
  <c r="N32" i="205"/>
  <c r="J32" i="205"/>
  <c r="F32" i="205"/>
  <c r="N31" i="205"/>
  <c r="J31" i="205"/>
  <c r="F31" i="205"/>
  <c r="N30" i="205"/>
  <c r="J30" i="205"/>
  <c r="F30" i="205"/>
  <c r="N29" i="205"/>
  <c r="J29" i="205"/>
  <c r="F29" i="205"/>
  <c r="N28" i="205"/>
  <c r="J28" i="205"/>
  <c r="F28" i="205"/>
  <c r="N27" i="205"/>
  <c r="J27" i="205"/>
  <c r="F27" i="205"/>
  <c r="N26" i="205"/>
  <c r="J26" i="205"/>
  <c r="F26" i="205"/>
  <c r="N25" i="205"/>
  <c r="J25" i="205"/>
  <c r="F25" i="205"/>
  <c r="N24" i="205"/>
  <c r="J24" i="205"/>
  <c r="F24" i="205"/>
  <c r="N23" i="205"/>
  <c r="J23" i="205"/>
  <c r="F23" i="205"/>
  <c r="N22" i="205"/>
  <c r="J22" i="205"/>
  <c r="F22" i="205"/>
  <c r="N21" i="205"/>
  <c r="J21" i="205"/>
  <c r="F21" i="205"/>
  <c r="N20" i="205"/>
  <c r="J20" i="205"/>
  <c r="F20" i="205"/>
  <c r="N19" i="205"/>
  <c r="J19" i="205"/>
  <c r="F19" i="205"/>
  <c r="N18" i="205"/>
  <c r="J18" i="205"/>
  <c r="F18" i="205"/>
  <c r="N17" i="205"/>
  <c r="J17" i="205"/>
  <c r="F17" i="205"/>
  <c r="N16" i="205"/>
  <c r="J16" i="205"/>
  <c r="F16" i="205"/>
  <c r="N15" i="205"/>
  <c r="J15" i="205"/>
  <c r="F15" i="205"/>
  <c r="N14" i="205"/>
  <c r="J14" i="205"/>
  <c r="F14" i="205"/>
  <c r="N13" i="205"/>
  <c r="J13" i="205"/>
  <c r="F13" i="205"/>
  <c r="N12" i="205"/>
  <c r="J12" i="205"/>
  <c r="F12" i="205"/>
  <c r="N11" i="205"/>
  <c r="J11" i="205"/>
  <c r="F11" i="205"/>
  <c r="N10" i="205"/>
  <c r="J10" i="205"/>
  <c r="F10" i="205"/>
  <c r="N9" i="205"/>
  <c r="J9" i="205"/>
  <c r="F9" i="205"/>
  <c r="M4" i="205"/>
  <c r="B4" i="205"/>
  <c r="M48" i="74"/>
  <c r="N39" i="74"/>
  <c r="J39" i="74"/>
  <c r="F39" i="74"/>
  <c r="N38" i="74"/>
  <c r="J38" i="74"/>
  <c r="F38" i="74"/>
  <c r="N37" i="74"/>
  <c r="J37" i="74"/>
  <c r="F37" i="74"/>
  <c r="N36" i="74"/>
  <c r="J36" i="74"/>
  <c r="F36" i="74"/>
  <c r="N35" i="74"/>
  <c r="J35" i="74"/>
  <c r="F35" i="74"/>
  <c r="N34" i="74"/>
  <c r="J34" i="74"/>
  <c r="F34" i="74"/>
  <c r="C11" i="74"/>
  <c r="M4" i="74"/>
  <c r="B4" i="74"/>
  <c r="O67" i="67"/>
  <c r="O81" i="67" s="1"/>
  <c r="O35" i="67"/>
  <c r="O79" i="67" s="1"/>
  <c r="U4" i="67"/>
  <c r="C4" i="67"/>
  <c r="T4" i="204"/>
  <c r="D4" i="204"/>
  <c r="N43" i="65"/>
  <c r="N47" i="65" s="1"/>
  <c r="N51" i="65" s="1"/>
  <c r="C21" i="65"/>
  <c r="P5" i="65"/>
  <c r="B5" i="65"/>
  <c r="H53" i="69"/>
  <c r="I52" i="69"/>
  <c r="K28" i="69"/>
  <c r="G28" i="69"/>
  <c r="F25" i="69"/>
  <c r="F23" i="69"/>
  <c r="L21" i="69"/>
  <c r="F21" i="69"/>
  <c r="L13" i="69"/>
  <c r="L9" i="69"/>
  <c r="L3" i="69"/>
  <c r="D3" i="69"/>
  <c r="K4" i="1"/>
  <c r="C4" i="1"/>
  <c r="L4" i="64"/>
  <c r="C4" i="64"/>
  <c r="L14" i="228"/>
  <c r="M4" i="228"/>
  <c r="B4" i="228"/>
  <c r="K4" i="63"/>
  <c r="C4" i="63"/>
  <c r="L4" i="7"/>
  <c r="D4" i="7"/>
  <c r="G4" i="60"/>
  <c r="C4" i="60"/>
  <c r="G53" i="5"/>
  <c r="D53" i="5"/>
  <c r="L47" i="5"/>
  <c r="K47" i="5"/>
  <c r="J47" i="5"/>
  <c r="I47" i="5"/>
  <c r="H47" i="5"/>
  <c r="G47" i="5"/>
  <c r="F47" i="5"/>
  <c r="E47" i="5"/>
  <c r="D47" i="5"/>
  <c r="L45" i="5"/>
  <c r="K45" i="5"/>
  <c r="J45" i="5"/>
  <c r="I45" i="5"/>
  <c r="H45" i="5"/>
  <c r="G45" i="5"/>
  <c r="F45" i="5"/>
  <c r="E45" i="5"/>
  <c r="D45" i="5"/>
  <c r="D43" i="5"/>
  <c r="L36" i="5"/>
  <c r="K36" i="5"/>
  <c r="J36" i="5"/>
  <c r="I36" i="5"/>
  <c r="H36" i="5"/>
  <c r="G36" i="5"/>
  <c r="F36" i="5"/>
  <c r="E36" i="5"/>
  <c r="D36" i="5"/>
  <c r="L35" i="5"/>
  <c r="K35" i="5"/>
  <c r="J35" i="5"/>
  <c r="I35" i="5"/>
  <c r="H35" i="5"/>
  <c r="G35" i="5"/>
  <c r="F35" i="5"/>
  <c r="E35" i="5"/>
  <c r="D35" i="5"/>
  <c r="K33" i="5"/>
  <c r="J33" i="5"/>
  <c r="D31" i="5"/>
  <c r="D30" i="5"/>
  <c r="L27" i="5"/>
  <c r="C27" i="5"/>
  <c r="D18" i="5"/>
  <c r="E1285" i="28"/>
  <c r="E1284" i="28"/>
  <c r="E1283" i="28"/>
  <c r="E1282" i="28"/>
  <c r="E1281" i="28"/>
  <c r="E1280" i="28"/>
  <c r="E1279" i="28"/>
  <c r="E1278" i="28"/>
  <c r="E1277" i="28"/>
  <c r="E1276" i="28"/>
  <c r="E1275" i="28"/>
  <c r="E1274" i="28"/>
  <c r="E1273" i="28"/>
  <c r="E1272" i="28"/>
  <c r="E1271" i="28"/>
  <c r="E1270" i="28"/>
  <c r="E1269" i="28"/>
  <c r="E1268" i="28"/>
  <c r="E1267" i="28"/>
  <c r="E1266" i="28"/>
  <c r="E1265" i="28"/>
  <c r="E1264" i="28"/>
  <c r="E1263" i="28"/>
  <c r="E1262" i="28"/>
  <c r="E1261" i="28"/>
  <c r="E1260" i="28"/>
  <c r="E1259" i="28"/>
  <c r="E1258" i="28"/>
  <c r="E1257" i="28"/>
  <c r="E1256" i="28"/>
  <c r="E1255" i="28"/>
  <c r="E1254" i="28"/>
  <c r="E1253" i="28"/>
  <c r="E1252" i="28"/>
  <c r="E1251" i="28"/>
  <c r="E1250" i="28"/>
  <c r="E1249" i="28"/>
  <c r="E1248" i="28"/>
  <c r="E1247" i="28"/>
  <c r="E1246" i="28"/>
  <c r="E1245" i="28"/>
  <c r="E1244" i="28"/>
  <c r="E1243" i="28"/>
  <c r="E1242" i="28"/>
  <c r="E1241" i="28"/>
  <c r="E1240" i="28"/>
  <c r="E1239" i="28"/>
  <c r="E1238" i="28"/>
  <c r="E1237" i="28"/>
  <c r="E1236" i="28"/>
  <c r="E1235" i="28"/>
  <c r="E1234" i="28"/>
  <c r="E1233" i="28"/>
  <c r="E1232" i="28"/>
  <c r="E1231" i="28"/>
  <c r="E1230" i="28"/>
  <c r="E1229" i="28"/>
  <c r="E1228" i="28"/>
  <c r="E1227" i="28"/>
  <c r="E1226" i="28"/>
  <c r="E1225" i="28"/>
  <c r="E1224" i="28"/>
  <c r="E1223" i="28"/>
  <c r="E1222" i="28"/>
  <c r="E1221" i="28"/>
  <c r="E1220" i="28"/>
  <c r="E1219" i="28"/>
  <c r="E1218" i="28"/>
  <c r="E1217" i="28"/>
  <c r="E1216" i="28"/>
  <c r="E1215" i="28"/>
  <c r="E1214" i="28"/>
  <c r="E1213" i="28"/>
  <c r="E1212" i="28"/>
  <c r="E1211" i="28"/>
  <c r="E1210" i="28"/>
  <c r="E1209" i="28"/>
  <c r="E1208" i="28"/>
  <c r="E1207" i="28"/>
  <c r="E1206" i="28"/>
  <c r="E1205" i="28"/>
  <c r="E1204" i="28"/>
  <c r="E1203" i="28"/>
  <c r="E1202" i="28"/>
  <c r="E1201" i="28"/>
  <c r="E1200" i="28"/>
  <c r="E1199" i="28"/>
  <c r="E1198" i="28"/>
  <c r="E1197" i="28"/>
  <c r="E1196" i="28"/>
  <c r="E1195" i="28"/>
  <c r="E1194" i="28"/>
  <c r="E1193" i="28"/>
  <c r="E1192" i="28"/>
  <c r="E1191" i="28"/>
  <c r="E1190" i="28"/>
  <c r="E1189" i="28"/>
  <c r="E1188" i="28"/>
  <c r="E1187" i="28"/>
  <c r="E1186" i="28"/>
  <c r="E1185" i="28"/>
  <c r="E1184" i="28"/>
  <c r="E1183" i="28"/>
  <c r="E1182" i="28"/>
  <c r="E1181" i="28"/>
  <c r="E1180" i="28"/>
  <c r="E1179" i="28"/>
  <c r="E1178" i="28"/>
  <c r="E1177" i="28"/>
  <c r="E1176" i="28"/>
  <c r="E1175" i="28"/>
  <c r="E1174" i="28"/>
  <c r="E1173" i="28"/>
  <c r="E1172" i="28"/>
  <c r="E1171" i="28"/>
  <c r="E1170" i="28"/>
  <c r="E1169" i="28"/>
  <c r="E1168" i="28"/>
  <c r="E1167" i="28"/>
  <c r="E1166" i="28"/>
  <c r="E1165" i="28"/>
  <c r="E1164" i="28"/>
  <c r="E1163" i="28"/>
  <c r="E1162" i="28"/>
  <c r="E1161" i="28"/>
  <c r="E1160" i="28"/>
  <c r="E1159" i="28"/>
  <c r="E1158" i="28"/>
  <c r="E1157" i="28"/>
  <c r="E1156" i="28"/>
  <c r="E1155" i="28"/>
  <c r="E1154" i="28"/>
  <c r="E1153" i="28"/>
  <c r="E1152" i="28"/>
  <c r="E1151" i="28"/>
  <c r="E1150" i="28"/>
  <c r="E1149" i="28"/>
  <c r="E1148" i="28"/>
  <c r="E1147" i="28"/>
  <c r="E1146" i="28"/>
  <c r="E1145" i="28"/>
  <c r="E1144" i="28"/>
  <c r="E1143" i="28"/>
  <c r="E1142" i="28"/>
  <c r="E1141" i="28"/>
  <c r="E1140" i="28"/>
  <c r="E1139" i="28"/>
  <c r="E1138" i="28"/>
  <c r="E1137" i="28"/>
  <c r="E1136" i="28"/>
  <c r="E1135" i="28"/>
  <c r="E1134" i="28"/>
  <c r="E1133" i="28"/>
  <c r="E1132" i="28"/>
  <c r="E1131" i="28"/>
  <c r="E1130" i="28"/>
  <c r="E1129" i="28"/>
  <c r="E1128" i="28"/>
  <c r="E1127" i="28"/>
  <c r="E1126" i="28"/>
  <c r="E1125" i="28"/>
  <c r="E1124" i="28"/>
  <c r="E1123" i="28"/>
  <c r="E1122" i="28"/>
  <c r="E1121" i="28"/>
  <c r="E1120" i="28"/>
  <c r="E1119" i="28"/>
  <c r="E1118" i="28"/>
  <c r="E1117" i="28"/>
  <c r="E1116" i="28"/>
  <c r="E1115" i="28"/>
  <c r="E1114" i="28"/>
  <c r="E1113" i="28"/>
  <c r="E1112" i="28"/>
  <c r="E1111" i="28"/>
  <c r="E1110" i="28"/>
  <c r="E1109" i="28"/>
  <c r="E1108" i="28"/>
  <c r="E1107" i="28"/>
  <c r="E1106" i="28"/>
  <c r="E1105" i="28"/>
  <c r="E1104" i="28"/>
  <c r="E1103" i="28"/>
  <c r="E1102" i="28"/>
  <c r="E1101" i="28"/>
  <c r="E1100" i="28"/>
  <c r="E1099" i="28"/>
  <c r="E1098" i="28"/>
  <c r="E1097" i="28"/>
  <c r="E1096" i="28"/>
  <c r="E1095" i="28"/>
  <c r="E1094" i="28"/>
  <c r="E1093" i="28"/>
  <c r="E1092" i="28"/>
  <c r="E1091" i="28"/>
  <c r="E1090" i="28"/>
  <c r="E1089" i="28"/>
  <c r="E1088" i="28"/>
  <c r="E1087" i="28"/>
  <c r="E1086" i="28"/>
  <c r="E1085" i="28"/>
  <c r="E1084" i="28"/>
  <c r="E1083" i="28"/>
  <c r="E1082" i="28"/>
  <c r="E1081" i="28"/>
  <c r="E1080" i="28"/>
  <c r="E1079" i="28"/>
  <c r="E1078" i="28"/>
  <c r="E1077" i="28"/>
  <c r="E1076" i="28"/>
  <c r="E1075" i="28"/>
  <c r="E1074" i="28"/>
  <c r="E1073" i="28"/>
  <c r="E1072" i="28"/>
  <c r="E1071" i="28"/>
  <c r="E1070" i="28"/>
  <c r="E1069" i="28"/>
  <c r="E1068" i="28"/>
  <c r="E1067" i="28"/>
  <c r="E1066" i="28"/>
  <c r="E1065" i="28"/>
  <c r="E1064" i="28"/>
  <c r="E1063" i="28"/>
  <c r="E1062" i="28"/>
  <c r="E1061" i="28"/>
  <c r="E1060" i="28"/>
  <c r="E1059" i="28"/>
  <c r="E1058" i="28"/>
  <c r="E1057" i="28"/>
  <c r="E1056" i="28"/>
  <c r="E1055" i="28"/>
  <c r="E1054" i="28"/>
  <c r="E1053" i="28"/>
  <c r="E1052" i="28"/>
  <c r="E1051" i="28"/>
  <c r="E1050" i="28"/>
  <c r="E1049" i="28"/>
  <c r="E1048" i="28"/>
  <c r="E1047" i="28"/>
  <c r="E1046" i="28"/>
  <c r="E1045" i="28"/>
  <c r="E1044" i="28"/>
  <c r="E1043" i="28"/>
  <c r="E1042" i="28"/>
  <c r="E1041" i="28"/>
  <c r="E1040" i="28"/>
  <c r="E1039" i="28"/>
  <c r="E1038" i="28"/>
  <c r="E1037" i="28"/>
  <c r="E1036" i="28"/>
  <c r="E1035" i="28"/>
  <c r="E1034" i="28"/>
  <c r="E1033" i="28"/>
  <c r="E1032" i="28"/>
  <c r="E1031" i="28"/>
  <c r="E1030" i="28"/>
  <c r="E1029" i="28"/>
  <c r="E1028" i="28"/>
  <c r="E1027" i="28"/>
  <c r="E1026" i="28"/>
  <c r="E1025" i="28"/>
  <c r="E1024" i="28"/>
  <c r="E1023" i="28"/>
  <c r="E1022" i="28"/>
  <c r="E1021" i="28"/>
  <c r="E1020" i="28"/>
  <c r="E1019" i="28"/>
  <c r="E1018" i="28"/>
  <c r="E1017" i="28"/>
  <c r="E1016" i="28"/>
  <c r="E1015" i="28"/>
  <c r="E1014" i="28"/>
  <c r="E1013" i="28"/>
  <c r="E1012" i="28"/>
  <c r="E1011" i="28"/>
  <c r="E1010" i="28"/>
  <c r="E1009" i="28"/>
  <c r="E1008" i="28"/>
  <c r="E1007" i="28"/>
  <c r="E1006" i="28"/>
  <c r="E1005" i="28"/>
  <c r="E1004" i="28"/>
  <c r="E1003" i="28"/>
  <c r="E1002" i="28"/>
  <c r="E1001" i="28"/>
  <c r="E1000" i="28"/>
  <c r="E999" i="28"/>
  <c r="E998" i="28"/>
  <c r="E997" i="28"/>
  <c r="E996" i="28"/>
  <c r="E995" i="28"/>
  <c r="E994" i="28"/>
  <c r="E993" i="28"/>
  <c r="E992" i="28"/>
  <c r="E991" i="28"/>
  <c r="E990" i="28"/>
  <c r="E989" i="28"/>
  <c r="E988" i="28"/>
  <c r="E987" i="28"/>
  <c r="E986" i="28"/>
  <c r="E985" i="28"/>
  <c r="E984" i="28"/>
  <c r="E983" i="28"/>
  <c r="E982" i="28"/>
  <c r="E981" i="28"/>
  <c r="E980" i="28"/>
  <c r="E979" i="28"/>
  <c r="E978" i="28"/>
  <c r="E977" i="28"/>
  <c r="E976" i="28"/>
  <c r="E975" i="28"/>
  <c r="E974" i="28"/>
  <c r="E973" i="28"/>
  <c r="E972" i="28"/>
  <c r="E971" i="28"/>
  <c r="E970" i="28"/>
  <c r="E969" i="28"/>
  <c r="E968" i="28"/>
  <c r="E967" i="28"/>
  <c r="E966" i="28"/>
  <c r="E965" i="28"/>
  <c r="E964" i="28"/>
  <c r="E963" i="28"/>
  <c r="E962" i="28"/>
  <c r="E961" i="28"/>
  <c r="E960" i="28"/>
  <c r="E959" i="28"/>
  <c r="E958" i="28"/>
  <c r="E957" i="28"/>
  <c r="E956" i="28"/>
  <c r="E955" i="28"/>
  <c r="E954" i="28"/>
  <c r="E953" i="28"/>
  <c r="E952" i="28"/>
  <c r="E951" i="28"/>
  <c r="E950" i="28"/>
  <c r="E949" i="28"/>
  <c r="E948" i="28"/>
  <c r="E947" i="28"/>
  <c r="E946" i="28"/>
  <c r="E945" i="28"/>
  <c r="E944" i="28"/>
  <c r="E943" i="28"/>
  <c r="E942" i="28"/>
  <c r="E941" i="28"/>
  <c r="E940" i="28"/>
  <c r="E939" i="28"/>
  <c r="E938" i="28"/>
  <c r="E937" i="28"/>
  <c r="E936" i="28"/>
  <c r="E935" i="28"/>
  <c r="E934" i="28"/>
  <c r="E933" i="28"/>
  <c r="E932" i="28"/>
  <c r="E931" i="28"/>
  <c r="E930" i="28"/>
  <c r="E929" i="28"/>
  <c r="E928" i="28"/>
  <c r="E927" i="28"/>
  <c r="E926" i="28"/>
  <c r="E925" i="28"/>
  <c r="E924" i="28"/>
  <c r="E923" i="28"/>
  <c r="E922" i="28"/>
  <c r="E921" i="28"/>
  <c r="E920" i="28"/>
  <c r="E919" i="28"/>
  <c r="E918" i="28"/>
  <c r="E917" i="28"/>
  <c r="E916" i="28"/>
  <c r="E915" i="28"/>
  <c r="E914" i="28"/>
  <c r="E913" i="28"/>
  <c r="E912" i="28"/>
  <c r="E911" i="28"/>
  <c r="E910" i="28"/>
  <c r="E909" i="28"/>
  <c r="E908" i="28"/>
  <c r="E907" i="28"/>
  <c r="E906" i="28"/>
  <c r="E905" i="28"/>
  <c r="E904" i="28"/>
  <c r="E903" i="28"/>
  <c r="E902" i="28"/>
  <c r="E901" i="28"/>
  <c r="E900" i="28"/>
  <c r="E899" i="28"/>
  <c r="E898" i="28"/>
  <c r="E897" i="28"/>
  <c r="E896" i="28"/>
  <c r="E895" i="28"/>
  <c r="E894" i="28"/>
  <c r="E893" i="28"/>
  <c r="E892" i="28"/>
  <c r="E891" i="28"/>
  <c r="E890" i="28"/>
  <c r="E889" i="28"/>
  <c r="E888" i="28"/>
  <c r="E887" i="28"/>
  <c r="E886" i="28"/>
  <c r="E885" i="28"/>
  <c r="E884" i="28"/>
  <c r="E883" i="28"/>
  <c r="E882" i="28"/>
  <c r="E881" i="28"/>
  <c r="E880" i="28"/>
  <c r="E879" i="28"/>
  <c r="E878" i="28"/>
  <c r="E877" i="28"/>
  <c r="E876" i="28"/>
  <c r="E875" i="28"/>
  <c r="E874" i="28"/>
  <c r="E873" i="28"/>
  <c r="E872" i="28"/>
  <c r="E871" i="28"/>
  <c r="E870" i="28"/>
  <c r="E869" i="28"/>
  <c r="E868" i="28"/>
  <c r="E867" i="28"/>
  <c r="E866" i="28"/>
  <c r="E865" i="28"/>
  <c r="E864" i="28"/>
  <c r="E863" i="28"/>
  <c r="E862" i="28"/>
  <c r="E861" i="28"/>
  <c r="E860" i="28"/>
  <c r="E859" i="28"/>
  <c r="E858" i="28"/>
  <c r="E857" i="28"/>
  <c r="E856" i="28"/>
  <c r="E855" i="28"/>
  <c r="E854" i="28"/>
  <c r="E853" i="28"/>
  <c r="E852" i="28"/>
  <c r="E851" i="28"/>
  <c r="E850" i="28"/>
  <c r="E849" i="28"/>
  <c r="E848" i="28"/>
  <c r="E847" i="28"/>
  <c r="E846" i="28"/>
  <c r="E845" i="28"/>
  <c r="E844" i="28"/>
  <c r="E843" i="28"/>
  <c r="E842" i="28"/>
  <c r="E841" i="28"/>
  <c r="E840" i="28"/>
  <c r="E839" i="28"/>
  <c r="E838" i="28"/>
  <c r="E837" i="28"/>
  <c r="E836" i="28"/>
  <c r="E835" i="28"/>
  <c r="E834" i="28"/>
  <c r="E833" i="28"/>
  <c r="E832" i="28"/>
  <c r="E831" i="28"/>
  <c r="E830" i="28"/>
  <c r="E829" i="28"/>
  <c r="E828" i="28"/>
  <c r="E827" i="28"/>
  <c r="E826" i="28"/>
  <c r="E825" i="28"/>
  <c r="E824" i="28"/>
  <c r="E823" i="28"/>
  <c r="E822" i="28"/>
  <c r="E821" i="28"/>
  <c r="E820" i="28"/>
  <c r="E819" i="28"/>
  <c r="E818" i="28"/>
  <c r="E817" i="28"/>
  <c r="E816" i="28"/>
  <c r="E815" i="28"/>
  <c r="E814" i="28"/>
  <c r="E813" i="28"/>
  <c r="E812" i="28"/>
  <c r="E811" i="28"/>
  <c r="E810" i="28"/>
  <c r="E809" i="28"/>
  <c r="E808" i="28"/>
  <c r="E807" i="28"/>
  <c r="E806" i="28"/>
  <c r="E805" i="28"/>
  <c r="E804" i="28"/>
  <c r="E803" i="28"/>
  <c r="E802" i="28"/>
  <c r="E801" i="28"/>
  <c r="E800" i="28"/>
  <c r="E799" i="28"/>
  <c r="E798" i="28"/>
  <c r="E797" i="28"/>
  <c r="E796" i="28"/>
  <c r="E795" i="28"/>
  <c r="E794" i="28"/>
  <c r="E793" i="28"/>
  <c r="E792" i="28"/>
  <c r="E791" i="28"/>
  <c r="E790" i="28"/>
  <c r="E789" i="28"/>
  <c r="E788" i="28"/>
  <c r="E787" i="28"/>
  <c r="E786" i="28"/>
  <c r="E785" i="28"/>
  <c r="E784" i="28"/>
  <c r="E783" i="28"/>
  <c r="E782" i="28"/>
  <c r="E781" i="28"/>
  <c r="E780" i="28"/>
  <c r="E779" i="28"/>
  <c r="E778" i="28"/>
  <c r="E777" i="28"/>
  <c r="E776" i="28"/>
  <c r="E775" i="28"/>
  <c r="E774" i="28"/>
  <c r="E773" i="28"/>
  <c r="E772" i="28"/>
  <c r="E771" i="28"/>
  <c r="E770" i="28"/>
  <c r="E769" i="28"/>
  <c r="E768" i="28"/>
  <c r="E767" i="28"/>
  <c r="E766" i="28"/>
  <c r="E765" i="28"/>
  <c r="E764" i="28"/>
  <c r="E763" i="28"/>
  <c r="E762" i="28"/>
  <c r="E761" i="28"/>
  <c r="E760" i="28"/>
  <c r="E759" i="28"/>
  <c r="E758" i="28"/>
  <c r="E757" i="28"/>
  <c r="E756" i="28"/>
  <c r="E755" i="28"/>
  <c r="E754" i="28"/>
  <c r="E753" i="28"/>
  <c r="E752" i="28"/>
  <c r="E751" i="28"/>
  <c r="E750" i="28"/>
  <c r="E749" i="28"/>
  <c r="E748" i="28"/>
  <c r="E747" i="28"/>
  <c r="E746" i="28"/>
  <c r="E745" i="28"/>
  <c r="E744" i="28"/>
  <c r="E743" i="28"/>
  <c r="E742" i="28"/>
  <c r="E741" i="28"/>
  <c r="E740" i="28"/>
  <c r="E739" i="28"/>
  <c r="E738" i="28"/>
  <c r="E737" i="28"/>
  <c r="E736" i="28"/>
  <c r="E735" i="28"/>
  <c r="E734" i="28"/>
  <c r="E733" i="28"/>
  <c r="E732" i="28"/>
  <c r="E731" i="28"/>
  <c r="E730" i="28"/>
  <c r="E729" i="28"/>
  <c r="E728" i="28"/>
  <c r="E727" i="28"/>
  <c r="E726" i="28"/>
  <c r="E725" i="28"/>
  <c r="E724" i="28"/>
  <c r="E723" i="28"/>
  <c r="E722" i="28"/>
  <c r="E721" i="28"/>
  <c r="E720" i="28"/>
  <c r="E719" i="28"/>
  <c r="E718" i="28"/>
  <c r="E717" i="28"/>
  <c r="E716" i="28"/>
  <c r="E715" i="28"/>
  <c r="E714" i="28"/>
  <c r="E713" i="28"/>
  <c r="E712" i="28"/>
  <c r="E711" i="28"/>
  <c r="E710" i="28"/>
  <c r="E709" i="28"/>
  <c r="E708" i="28"/>
  <c r="E707" i="28"/>
  <c r="E706" i="28"/>
  <c r="E705" i="28"/>
  <c r="E704" i="28"/>
  <c r="E703" i="28"/>
  <c r="E702" i="28"/>
  <c r="E701" i="28"/>
  <c r="E700" i="28"/>
  <c r="E699" i="28"/>
  <c r="E698" i="28"/>
  <c r="E697" i="28"/>
  <c r="E696" i="28"/>
  <c r="E695" i="28"/>
  <c r="E694" i="28"/>
  <c r="E693" i="28"/>
  <c r="E692" i="28"/>
  <c r="E691" i="28"/>
  <c r="E690" i="28"/>
  <c r="E689" i="28"/>
  <c r="E688" i="28"/>
  <c r="E687" i="28"/>
  <c r="E686" i="28"/>
  <c r="E685" i="28"/>
  <c r="E684" i="28"/>
  <c r="E683" i="28"/>
  <c r="E682" i="28"/>
  <c r="E681" i="28"/>
  <c r="E680" i="28"/>
  <c r="E679" i="28"/>
  <c r="E678" i="28"/>
  <c r="E677" i="28"/>
  <c r="E676" i="28"/>
  <c r="E675" i="28"/>
  <c r="E674" i="28"/>
  <c r="E673" i="28"/>
  <c r="E672" i="28"/>
  <c r="E671" i="28"/>
  <c r="E670" i="28"/>
  <c r="E669" i="28"/>
  <c r="E668" i="28"/>
  <c r="E667" i="28"/>
  <c r="E666" i="28"/>
  <c r="E665" i="28"/>
  <c r="E664" i="28"/>
  <c r="E663" i="28"/>
  <c r="E662" i="28"/>
  <c r="E661" i="28"/>
  <c r="E660" i="28"/>
  <c r="E659" i="28"/>
  <c r="E658" i="28"/>
  <c r="E657" i="28"/>
  <c r="E656" i="28"/>
  <c r="E655" i="28"/>
  <c r="E654" i="28"/>
  <c r="E653" i="28"/>
  <c r="E652" i="28"/>
  <c r="E651" i="28"/>
  <c r="E650" i="28"/>
  <c r="E649" i="28"/>
  <c r="E648" i="28"/>
  <c r="E647" i="28"/>
  <c r="E646" i="28"/>
  <c r="E645" i="28"/>
  <c r="E644" i="28"/>
  <c r="E643" i="28"/>
  <c r="E642" i="28"/>
  <c r="E641" i="28"/>
  <c r="E640" i="28"/>
  <c r="E639" i="28"/>
  <c r="E638" i="28"/>
  <c r="E637" i="28"/>
  <c r="E636" i="28"/>
  <c r="E635" i="28"/>
  <c r="E634" i="28"/>
  <c r="E633" i="28"/>
  <c r="E632" i="28"/>
  <c r="E631" i="28"/>
  <c r="E630" i="28"/>
  <c r="E629" i="28"/>
  <c r="E628" i="28"/>
  <c r="E627" i="28"/>
  <c r="E626" i="28"/>
  <c r="E625" i="28"/>
  <c r="E624" i="28"/>
  <c r="E623" i="28"/>
  <c r="E622" i="28"/>
  <c r="E621" i="28"/>
  <c r="E620" i="28"/>
  <c r="E619" i="28"/>
  <c r="E618" i="28"/>
  <c r="E617" i="28"/>
  <c r="E616" i="28"/>
  <c r="E615" i="28"/>
  <c r="E614" i="28"/>
  <c r="E613" i="28"/>
  <c r="E612" i="28"/>
  <c r="E611" i="28"/>
  <c r="E610" i="28"/>
  <c r="E609" i="28"/>
  <c r="E608" i="28"/>
  <c r="E607" i="28"/>
  <c r="E606" i="28"/>
  <c r="E605" i="28"/>
  <c r="E604" i="28"/>
  <c r="E603" i="28"/>
  <c r="E602" i="28"/>
  <c r="E601" i="28"/>
  <c r="E600" i="28"/>
  <c r="E599" i="28"/>
  <c r="E598" i="28"/>
  <c r="E597" i="28"/>
  <c r="E596" i="28"/>
  <c r="E595" i="28"/>
  <c r="E594" i="28"/>
  <c r="E593" i="28"/>
  <c r="E592" i="28"/>
  <c r="E591" i="28"/>
  <c r="E590" i="28"/>
  <c r="E589" i="28"/>
  <c r="E588" i="28"/>
  <c r="E587" i="28"/>
  <c r="E586" i="28"/>
  <c r="E585" i="28"/>
  <c r="E584" i="28"/>
  <c r="E583" i="28"/>
  <c r="E582" i="28"/>
  <c r="E581" i="28"/>
  <c r="E580" i="28"/>
  <c r="E579" i="28"/>
  <c r="E578" i="28"/>
  <c r="E577" i="28"/>
  <c r="E576" i="28"/>
  <c r="E575" i="28"/>
  <c r="E574" i="28"/>
  <c r="E573" i="28"/>
  <c r="E572" i="28"/>
  <c r="E571" i="28"/>
  <c r="E570" i="28"/>
  <c r="E569" i="28"/>
  <c r="E568" i="28"/>
  <c r="E567" i="28"/>
  <c r="E566" i="28"/>
  <c r="E565" i="28"/>
  <c r="E564" i="28"/>
  <c r="E563" i="28"/>
  <c r="E562" i="28"/>
  <c r="E561" i="28"/>
  <c r="E560" i="28"/>
  <c r="E559" i="28"/>
  <c r="E558" i="28"/>
  <c r="E557" i="28"/>
  <c r="E556" i="28"/>
  <c r="E555" i="28"/>
  <c r="E554" i="28"/>
  <c r="E553" i="28"/>
  <c r="E552" i="28"/>
  <c r="E551" i="28"/>
  <c r="E550" i="28"/>
  <c r="E549" i="28"/>
  <c r="E548" i="28"/>
  <c r="E547" i="28"/>
  <c r="E546" i="28"/>
  <c r="E545" i="28"/>
  <c r="E544" i="28"/>
  <c r="E543" i="28"/>
  <c r="E542" i="28"/>
  <c r="E541" i="28"/>
  <c r="E540" i="28"/>
  <c r="E539" i="28"/>
  <c r="E538" i="28"/>
  <c r="E537" i="28"/>
  <c r="E536" i="28"/>
  <c r="E535" i="28"/>
  <c r="E534" i="28"/>
  <c r="E533" i="28"/>
  <c r="E532" i="28"/>
  <c r="E531" i="28"/>
  <c r="E530" i="28"/>
  <c r="E529" i="28"/>
  <c r="E528" i="28"/>
  <c r="E527" i="28"/>
  <c r="E526" i="28"/>
  <c r="E525" i="28"/>
  <c r="E524" i="28"/>
  <c r="E523" i="28"/>
  <c r="E522" i="28"/>
  <c r="E521" i="28"/>
  <c r="E520" i="28"/>
  <c r="E519" i="28"/>
  <c r="E518" i="28"/>
  <c r="E517" i="28"/>
  <c r="E516" i="28"/>
  <c r="E515" i="28"/>
  <c r="E514" i="28"/>
  <c r="E513" i="28"/>
  <c r="E512" i="28"/>
  <c r="E511" i="28"/>
  <c r="E510" i="28"/>
  <c r="E509" i="28"/>
  <c r="E508" i="28"/>
  <c r="E507" i="28"/>
  <c r="E506" i="28"/>
  <c r="E505" i="28"/>
  <c r="E504" i="28"/>
  <c r="E503" i="28"/>
  <c r="E502" i="28"/>
  <c r="E501" i="28"/>
  <c r="E500" i="28"/>
  <c r="E499" i="28"/>
  <c r="E498" i="28"/>
  <c r="E497" i="28"/>
  <c r="E496" i="28"/>
  <c r="E495" i="28"/>
  <c r="E494" i="28"/>
  <c r="E493" i="28"/>
  <c r="E492" i="28"/>
  <c r="E491" i="28"/>
  <c r="E490" i="28"/>
  <c r="E489" i="28"/>
  <c r="E488" i="28"/>
  <c r="E487" i="28"/>
  <c r="E486" i="28"/>
  <c r="E485" i="28"/>
  <c r="E484" i="28"/>
  <c r="E483" i="28"/>
  <c r="E482" i="28"/>
  <c r="E481" i="28"/>
  <c r="E480" i="28"/>
  <c r="E479" i="28"/>
  <c r="E478" i="28"/>
  <c r="E477" i="28"/>
  <c r="E476" i="28"/>
  <c r="E475" i="28"/>
  <c r="E474" i="28"/>
  <c r="E473" i="28"/>
  <c r="E472" i="28"/>
  <c r="E471" i="28"/>
  <c r="E470" i="28"/>
  <c r="E469" i="28"/>
  <c r="E468" i="28"/>
  <c r="E467" i="28"/>
  <c r="E466" i="28"/>
  <c r="E465" i="28"/>
  <c r="E464" i="28"/>
  <c r="E463" i="28"/>
  <c r="E462" i="28"/>
  <c r="E461" i="28"/>
  <c r="E460" i="28"/>
  <c r="E459" i="28"/>
  <c r="E458" i="28"/>
  <c r="E457" i="28"/>
  <c r="E456" i="28"/>
  <c r="E455" i="28"/>
  <c r="E454" i="28"/>
  <c r="E453" i="28"/>
  <c r="E452" i="28"/>
  <c r="E451" i="28"/>
  <c r="E450" i="28"/>
  <c r="E449" i="28"/>
  <c r="E448" i="28"/>
  <c r="E447" i="28"/>
  <c r="E446" i="28"/>
  <c r="E445" i="28"/>
  <c r="E444" i="28"/>
  <c r="E443" i="28"/>
  <c r="E442" i="28"/>
  <c r="E441" i="28"/>
  <c r="E440" i="28"/>
  <c r="E439" i="28"/>
  <c r="E438" i="28"/>
  <c r="E437" i="28"/>
  <c r="E436" i="28"/>
  <c r="E435" i="28"/>
  <c r="E434" i="28"/>
  <c r="E433" i="28"/>
  <c r="E432" i="28"/>
  <c r="E431" i="28"/>
  <c r="E430" i="28"/>
  <c r="E429" i="28"/>
  <c r="E428" i="28"/>
  <c r="E427" i="28"/>
  <c r="E426" i="28"/>
  <c r="E425" i="28"/>
  <c r="E424" i="28"/>
  <c r="E423" i="28"/>
  <c r="E422" i="28"/>
  <c r="E421" i="28"/>
  <c r="E420" i="28"/>
  <c r="E419" i="28"/>
  <c r="E418" i="28"/>
  <c r="E417" i="28"/>
  <c r="E416" i="28"/>
  <c r="E415" i="28"/>
  <c r="E414" i="28"/>
  <c r="E413" i="28"/>
  <c r="E412" i="28"/>
  <c r="E411" i="28"/>
  <c r="E410" i="28"/>
  <c r="E409" i="28"/>
  <c r="E408" i="28"/>
  <c r="E407" i="28"/>
  <c r="E406" i="28"/>
  <c r="E405" i="28"/>
  <c r="E404" i="28"/>
  <c r="E403" i="28"/>
  <c r="E402" i="28"/>
  <c r="E401" i="28"/>
  <c r="E400" i="28"/>
  <c r="E399" i="28"/>
  <c r="E398" i="28"/>
  <c r="E397" i="28"/>
  <c r="E396" i="28"/>
  <c r="E395" i="28"/>
  <c r="E394" i="28"/>
  <c r="E393" i="28"/>
  <c r="E392" i="28"/>
  <c r="E391" i="28"/>
  <c r="E390" i="28"/>
  <c r="E389" i="28"/>
  <c r="E388" i="28"/>
  <c r="E387" i="28"/>
  <c r="E386" i="28"/>
  <c r="E385" i="28"/>
  <c r="E384" i="28"/>
  <c r="E383" i="28"/>
  <c r="E382" i="28"/>
  <c r="E381" i="28"/>
  <c r="E380" i="28"/>
  <c r="E379" i="28"/>
  <c r="E378" i="28"/>
  <c r="E377" i="28"/>
  <c r="E376" i="28"/>
  <c r="E375" i="28"/>
  <c r="E374" i="28"/>
  <c r="E373" i="28"/>
  <c r="E372" i="28"/>
  <c r="E371" i="28"/>
  <c r="E370" i="28"/>
  <c r="E369" i="28"/>
  <c r="E368" i="28"/>
  <c r="E367" i="28"/>
  <c r="E366" i="28"/>
  <c r="E365" i="28"/>
  <c r="E364" i="28"/>
  <c r="E363" i="28"/>
  <c r="E362" i="28"/>
  <c r="E361" i="28"/>
  <c r="E360" i="28"/>
  <c r="E359" i="28"/>
  <c r="E358" i="28"/>
  <c r="E357" i="28"/>
  <c r="E356" i="28"/>
  <c r="E355" i="28"/>
  <c r="E354" i="28"/>
  <c r="E353" i="28"/>
  <c r="E352" i="28"/>
  <c r="E351" i="28"/>
  <c r="E350" i="28"/>
  <c r="E349" i="28"/>
  <c r="E348" i="28"/>
  <c r="E347" i="28"/>
  <c r="E346" i="28"/>
  <c r="E345" i="28"/>
  <c r="E344" i="28"/>
  <c r="E343" i="28"/>
  <c r="E342" i="28"/>
  <c r="E341" i="28"/>
  <c r="E340" i="28"/>
  <c r="E339" i="28"/>
  <c r="E338" i="28"/>
  <c r="E337" i="28"/>
  <c r="E336" i="28"/>
  <c r="E335" i="28"/>
  <c r="E334" i="28"/>
  <c r="E333" i="28"/>
  <c r="E332" i="28"/>
  <c r="E331" i="28"/>
  <c r="E330" i="28"/>
  <c r="E329" i="28"/>
  <c r="E328" i="28"/>
  <c r="E327" i="28"/>
  <c r="E326" i="28"/>
  <c r="E325" i="28"/>
  <c r="E324" i="28"/>
  <c r="E323" i="28"/>
  <c r="E322" i="28"/>
  <c r="E321" i="28"/>
  <c r="E320" i="28"/>
  <c r="E319" i="28"/>
  <c r="E318" i="28"/>
  <c r="E317" i="28"/>
  <c r="E316" i="28"/>
  <c r="E315" i="28"/>
  <c r="E314" i="28"/>
  <c r="E313" i="28"/>
  <c r="E312" i="28"/>
  <c r="E311" i="28"/>
  <c r="E310" i="28"/>
  <c r="E309" i="28"/>
  <c r="E308" i="28"/>
  <c r="E307" i="28"/>
  <c r="E306" i="28"/>
  <c r="E305" i="28"/>
  <c r="E304" i="28"/>
  <c r="E303" i="28"/>
  <c r="E302" i="28"/>
  <c r="E301" i="28"/>
  <c r="E300" i="28"/>
  <c r="E299" i="28"/>
  <c r="E298" i="28"/>
  <c r="E297" i="28"/>
  <c r="E296" i="28"/>
  <c r="E295" i="28"/>
  <c r="E294" i="28"/>
  <c r="E293" i="28"/>
  <c r="E292" i="28"/>
  <c r="E291" i="28"/>
  <c r="E290" i="28"/>
  <c r="E289" i="28"/>
  <c r="E288" i="28"/>
  <c r="E287" i="28"/>
  <c r="E286" i="28"/>
  <c r="E285" i="28"/>
  <c r="E284" i="28"/>
  <c r="E283" i="28"/>
  <c r="E282" i="28"/>
  <c r="E281" i="28"/>
  <c r="E280" i="28"/>
  <c r="E279" i="28"/>
  <c r="E278" i="28"/>
  <c r="E277" i="28"/>
  <c r="E276" i="28"/>
  <c r="E275" i="28"/>
  <c r="E274" i="28"/>
  <c r="E273" i="28"/>
  <c r="E272" i="28"/>
  <c r="E271" i="28"/>
  <c r="E270" i="28"/>
  <c r="E269" i="28"/>
  <c r="E268" i="28"/>
  <c r="E267" i="28"/>
  <c r="E266" i="28"/>
  <c r="E265" i="28"/>
  <c r="E264" i="28"/>
  <c r="E263" i="28"/>
  <c r="E262" i="28"/>
  <c r="E261" i="28"/>
  <c r="E260" i="28"/>
  <c r="E259" i="28"/>
  <c r="E258" i="28"/>
  <c r="E257" i="28"/>
  <c r="E256" i="28"/>
  <c r="E255" i="28"/>
  <c r="E254" i="28"/>
  <c r="E253" i="28"/>
  <c r="E252" i="28"/>
  <c r="E251" i="28"/>
  <c r="E250" i="28"/>
  <c r="E249" i="28"/>
  <c r="E248" i="28"/>
  <c r="E247" i="28"/>
  <c r="E246" i="28"/>
  <c r="E245" i="28"/>
  <c r="E244" i="28"/>
  <c r="E243" i="28"/>
  <c r="E242" i="28"/>
  <c r="E241" i="28"/>
  <c r="E240" i="28"/>
  <c r="E239" i="28"/>
  <c r="E238" i="28"/>
  <c r="E237" i="28"/>
  <c r="E236" i="28"/>
  <c r="E235" i="28"/>
  <c r="E234" i="28"/>
  <c r="E233" i="28"/>
  <c r="E232" i="28"/>
  <c r="E231" i="28"/>
  <c r="E230" i="28"/>
  <c r="E229" i="28"/>
  <c r="E228" i="28"/>
  <c r="E227" i="28"/>
  <c r="E226" i="28"/>
  <c r="E225" i="28"/>
  <c r="E224" i="28"/>
  <c r="E223" i="28"/>
  <c r="E222" i="28"/>
  <c r="E221" i="28"/>
  <c r="E220" i="28"/>
  <c r="E219" i="28"/>
  <c r="E218" i="28"/>
  <c r="E217" i="28"/>
  <c r="E216" i="28"/>
  <c r="E215" i="28"/>
  <c r="E214" i="28"/>
  <c r="E213" i="28"/>
  <c r="E212" i="28"/>
  <c r="E211" i="28"/>
  <c r="E210" i="28"/>
  <c r="E209" i="28"/>
  <c r="E208" i="28"/>
  <c r="E207" i="28"/>
  <c r="E206" i="28"/>
  <c r="E205" i="28"/>
  <c r="E204" i="28"/>
  <c r="E203" i="28"/>
  <c r="E202" i="28"/>
  <c r="E201" i="28"/>
  <c r="E200" i="28"/>
  <c r="E199" i="28"/>
  <c r="E198" i="28"/>
  <c r="E197" i="28"/>
  <c r="E196" i="28"/>
  <c r="E195" i="28"/>
  <c r="E194" i="28"/>
  <c r="E193" i="28"/>
  <c r="E192" i="28"/>
  <c r="E191" i="28"/>
  <c r="E190" i="28"/>
  <c r="E189" i="28"/>
  <c r="E188" i="28"/>
  <c r="E187" i="28"/>
  <c r="E186" i="28"/>
  <c r="E185" i="28"/>
  <c r="E184" i="28"/>
  <c r="E183" i="28"/>
  <c r="E182" i="28"/>
  <c r="E181" i="28"/>
  <c r="E180" i="28"/>
  <c r="E179" i="28"/>
  <c r="E178" i="28"/>
  <c r="E177" i="28"/>
  <c r="E176" i="28"/>
  <c r="E175" i="28"/>
  <c r="E174" i="28"/>
  <c r="E173" i="28"/>
  <c r="E172" i="28"/>
  <c r="E171" i="28"/>
  <c r="E170" i="28"/>
  <c r="E169" i="28"/>
  <c r="E168" i="28"/>
  <c r="E167" i="28"/>
  <c r="E166" i="28"/>
  <c r="E165" i="28"/>
  <c r="E164" i="28"/>
  <c r="E163" i="28"/>
  <c r="E162" i="28"/>
  <c r="E161" i="28"/>
  <c r="E160" i="28"/>
  <c r="E159" i="28"/>
  <c r="E158" i="28"/>
  <c r="E157" i="28"/>
  <c r="E156" i="28"/>
  <c r="E155" i="28"/>
  <c r="E154" i="28"/>
  <c r="E153" i="28"/>
  <c r="E152" i="28"/>
  <c r="E151" i="28"/>
  <c r="E150" i="28"/>
  <c r="E149" i="28"/>
  <c r="E148" i="28"/>
  <c r="E147" i="28"/>
  <c r="E146" i="28"/>
  <c r="E145" i="28"/>
  <c r="E144" i="28"/>
  <c r="E143" i="28"/>
  <c r="E142" i="28"/>
  <c r="E141" i="28"/>
  <c r="E140" i="28"/>
  <c r="E139" i="28"/>
  <c r="E138" i="28"/>
  <c r="E137" i="28"/>
  <c r="E136" i="28"/>
  <c r="E135" i="28"/>
  <c r="E134" i="28"/>
  <c r="E133" i="28"/>
  <c r="E132" i="28"/>
  <c r="E131" i="28"/>
  <c r="E130" i="28"/>
  <c r="E129" i="28"/>
  <c r="E128" i="28"/>
  <c r="E127" i="28"/>
  <c r="E126" i="28"/>
  <c r="E125" i="28"/>
  <c r="E124" i="28"/>
  <c r="E123" i="28"/>
  <c r="E122" i="28"/>
  <c r="E121" i="28"/>
  <c r="E120" i="28"/>
  <c r="E119" i="28"/>
  <c r="E118" i="28"/>
  <c r="E117" i="28"/>
  <c r="E116" i="28"/>
  <c r="E115" i="28"/>
  <c r="E114" i="28"/>
  <c r="E113" i="28"/>
  <c r="E112" i="28"/>
  <c r="E111" i="28"/>
  <c r="E110" i="28"/>
  <c r="E109" i="28"/>
  <c r="E108" i="28"/>
  <c r="E107" i="28"/>
  <c r="E106" i="28"/>
  <c r="E105" i="28"/>
  <c r="E104" i="28"/>
  <c r="E103" i="28"/>
  <c r="E102" i="28"/>
  <c r="E101" i="28"/>
  <c r="E100" i="28"/>
  <c r="E99" i="28"/>
  <c r="E98" i="28"/>
  <c r="E97" i="28"/>
  <c r="E96" i="28"/>
  <c r="E95" i="28"/>
  <c r="E94" i="28"/>
  <c r="E93" i="28"/>
  <c r="E92" i="28"/>
  <c r="E91" i="28"/>
  <c r="E90" i="28"/>
  <c r="E89" i="28"/>
  <c r="E88" i="28"/>
  <c r="E87" i="28"/>
  <c r="E86" i="28"/>
  <c r="E85" i="28"/>
  <c r="E84" i="28"/>
  <c r="E83" i="28"/>
  <c r="E82" i="28"/>
  <c r="E81" i="28"/>
  <c r="E80" i="28"/>
  <c r="E79" i="28"/>
  <c r="E78" i="28"/>
  <c r="E77" i="28"/>
  <c r="E76" i="28"/>
  <c r="E75" i="28"/>
  <c r="E74" i="28"/>
  <c r="E73" i="28"/>
  <c r="E72" i="28"/>
  <c r="E71" i="28"/>
  <c r="E70" i="28"/>
  <c r="E69" i="28"/>
  <c r="E68" i="28"/>
  <c r="E67" i="28"/>
  <c r="E66" i="28"/>
  <c r="E65" i="28"/>
  <c r="E64" i="28"/>
  <c r="E63" i="28"/>
  <c r="E62" i="28"/>
  <c r="E61" i="28"/>
  <c r="E60" i="28"/>
  <c r="E59" i="28"/>
  <c r="E58" i="28"/>
  <c r="E57" i="28"/>
  <c r="E56" i="28"/>
  <c r="E55" i="28"/>
  <c r="E54" i="28"/>
  <c r="E53" i="28"/>
  <c r="E52" i="28"/>
  <c r="E51" i="28"/>
  <c r="E50" i="28"/>
  <c r="E49" i="28"/>
  <c r="E48" i="28"/>
  <c r="E47" i="28"/>
  <c r="E46" i="28"/>
  <c r="E45" i="28"/>
  <c r="E44" i="28"/>
  <c r="E43" i="28"/>
  <c r="E42" i="28"/>
  <c r="E41" i="28"/>
  <c r="E40" i="28"/>
  <c r="E39" i="28"/>
  <c r="E38" i="28"/>
  <c r="E37" i="28"/>
  <c r="E36" i="28"/>
  <c r="E35" i="28"/>
  <c r="E34" i="28"/>
  <c r="E33" i="28"/>
  <c r="E32" i="28"/>
  <c r="E31" i="28"/>
  <c r="E30" i="28"/>
  <c r="E29" i="28"/>
  <c r="E28" i="28"/>
  <c r="E27" i="28"/>
  <c r="E26" i="28"/>
  <c r="E25" i="28"/>
  <c r="E24" i="28"/>
  <c r="E23" i="28"/>
  <c r="E22" i="28"/>
  <c r="E21" i="28"/>
  <c r="E20" i="28"/>
  <c r="E19" i="28"/>
  <c r="E18" i="28"/>
  <c r="E17" i="28"/>
  <c r="E16" i="28"/>
  <c r="E15" i="28"/>
  <c r="E14" i="28"/>
  <c r="E13" i="28"/>
  <c r="E12" i="28"/>
  <c r="E11" i="28"/>
  <c r="E10" i="28"/>
  <c r="E9" i="28"/>
  <c r="E8" i="28"/>
  <c r="E7" i="28"/>
  <c r="E6" i="28"/>
  <c r="E5" i="28"/>
  <c r="E4" i="28"/>
  <c r="E3" i="28"/>
  <c r="E2" i="28"/>
  <c r="D6" i="27"/>
  <c r="D4" i="27"/>
  <c r="G28" i="114"/>
  <c r="G31" i="114" s="1"/>
  <c r="I31" i="114" s="1"/>
  <c r="Q55" i="164"/>
  <c r="Q58" i="164" s="1"/>
  <c r="G55" i="150"/>
  <c r="G58" i="150" s="1"/>
  <c r="Q28" i="166" l="1"/>
  <c r="Q31" i="166" s="1"/>
  <c r="U1" i="44"/>
  <c r="U1" i="135"/>
  <c r="N1" i="228"/>
  <c r="B1" i="69"/>
  <c r="A1" i="67"/>
  <c r="B1" i="75"/>
  <c r="U1" i="130"/>
  <c r="U1" i="122"/>
  <c r="U1" i="120"/>
  <c r="U1" i="118"/>
  <c r="B1" i="7"/>
  <c r="U1" i="116"/>
  <c r="B1" i="63"/>
  <c r="U1" i="106"/>
  <c r="J1" i="246"/>
  <c r="J1" i="242"/>
  <c r="J1" i="238"/>
  <c r="J1" i="250"/>
  <c r="J1" i="236"/>
  <c r="J1" i="256"/>
  <c r="J1" i="254"/>
  <c r="J1" i="252"/>
  <c r="J1" i="248"/>
  <c r="J1" i="244"/>
  <c r="J1" i="240"/>
  <c r="J1" i="257"/>
  <c r="J1" i="255"/>
  <c r="J1" i="253"/>
  <c r="J1" i="251"/>
  <c r="J1" i="249"/>
  <c r="J1" i="247"/>
  <c r="J1" i="245"/>
  <c r="J1" i="243"/>
  <c r="J1" i="241"/>
  <c r="J1" i="239"/>
  <c r="J1" i="237"/>
  <c r="U1" i="204"/>
  <c r="Q28" i="113"/>
  <c r="Q31" i="113" s="1"/>
  <c r="S31" i="113" s="1"/>
  <c r="Q55" i="124"/>
  <c r="Q58" i="124" s="1"/>
  <c r="S58" i="124" s="1"/>
  <c r="Q55" i="127"/>
  <c r="Q55" i="131"/>
  <c r="Q58" i="131" s="1"/>
  <c r="S58" i="131" s="1"/>
  <c r="Q55" i="134"/>
  <c r="Q55" i="55"/>
  <c r="Q58" i="55" s="1"/>
  <c r="Q55" i="58"/>
  <c r="Q28" i="138"/>
  <c r="Q28" i="144"/>
  <c r="Q55" i="149"/>
  <c r="Q28" i="150"/>
  <c r="Q31" i="150" s="1"/>
  <c r="Q28" i="156"/>
  <c r="G28" i="168"/>
  <c r="G28" i="58"/>
  <c r="G31" i="58" s="1"/>
  <c r="I58" i="58" s="1"/>
  <c r="G55" i="139"/>
  <c r="G58" i="139" s="1"/>
  <c r="G28" i="146"/>
  <c r="G31" i="146" s="1"/>
  <c r="S58" i="146" s="1"/>
  <c r="G55" i="148"/>
  <c r="G58" i="148" s="1"/>
  <c r="G28" i="149"/>
  <c r="G31" i="149" s="1"/>
  <c r="I58" i="149" s="1"/>
  <c r="G28" i="155"/>
  <c r="G31" i="155" s="1"/>
  <c r="I58" i="155" s="1"/>
  <c r="G55" i="163"/>
  <c r="G58" i="163" s="1"/>
  <c r="G28" i="164"/>
  <c r="G31" i="164" s="1"/>
  <c r="Q55" i="162"/>
  <c r="Q28" i="163"/>
  <c r="Q31" i="163" s="1"/>
  <c r="Q55" i="165"/>
  <c r="Q58" i="165" s="1"/>
  <c r="Q55" i="168"/>
  <c r="Q58" i="168" s="1"/>
  <c r="Q28" i="148"/>
  <c r="Q31" i="148" s="1"/>
  <c r="G55" i="167"/>
  <c r="G58" i="167" s="1"/>
  <c r="Q28" i="160"/>
  <c r="Q31" i="160" s="1"/>
  <c r="G55" i="114"/>
  <c r="G58" i="114" s="1"/>
  <c r="I58" i="114" s="1"/>
  <c r="G28" i="137"/>
  <c r="G31" i="137" s="1"/>
  <c r="I31" i="137" s="1"/>
  <c r="G28" i="55"/>
  <c r="G31" i="55" s="1"/>
  <c r="I31" i="55" s="1"/>
  <c r="G55" i="57"/>
  <c r="G58" i="57" s="1"/>
  <c r="G28" i="140"/>
  <c r="G31" i="140" s="1"/>
  <c r="S31" i="140" s="1"/>
  <c r="G28" i="143"/>
  <c r="G31" i="143" s="1"/>
  <c r="S58" i="143" s="1"/>
  <c r="G55" i="145"/>
  <c r="G58" i="145" s="1"/>
  <c r="G55" i="151"/>
  <c r="G58" i="151" s="1"/>
  <c r="G28" i="152"/>
  <c r="G31" i="152" s="1"/>
  <c r="S31" i="152" s="1"/>
  <c r="G55" i="154"/>
  <c r="G58" i="154" s="1"/>
  <c r="G55" i="157"/>
  <c r="G58" i="157" s="1"/>
  <c r="G28" i="158"/>
  <c r="G31" i="158" s="1"/>
  <c r="S31" i="158" s="1"/>
  <c r="Q31" i="168"/>
  <c r="Q28" i="54"/>
  <c r="Q31" i="54" s="1"/>
  <c r="Q55" i="159"/>
  <c r="Q58" i="159" s="1"/>
  <c r="Q28" i="123"/>
  <c r="Q31" i="123" s="1"/>
  <c r="S31" i="123" s="1"/>
  <c r="Q28" i="145"/>
  <c r="Q31" i="145" s="1"/>
  <c r="G55" i="140"/>
  <c r="G58" i="140" s="1"/>
  <c r="G31" i="168"/>
  <c r="S31" i="168" s="1"/>
  <c r="Q28" i="142"/>
  <c r="Q31" i="142" s="1"/>
  <c r="Q55" i="141"/>
  <c r="Q58" i="141" s="1"/>
  <c r="Q31" i="162"/>
  <c r="Q58" i="167"/>
  <c r="Q28" i="133"/>
  <c r="Q31" i="133" s="1"/>
  <c r="S31" i="133" s="1"/>
  <c r="G55" i="55"/>
  <c r="G58" i="55" s="1"/>
  <c r="G55" i="146"/>
  <c r="G58" i="146" s="1"/>
  <c r="G28" i="165"/>
  <c r="G31" i="165" s="1"/>
  <c r="S58" i="165" s="1"/>
  <c r="Q28" i="136"/>
  <c r="Q31" i="136" s="1"/>
  <c r="S31" i="136" s="1"/>
  <c r="Q58" i="143"/>
  <c r="G28" i="162"/>
  <c r="G31" i="162" s="1"/>
  <c r="S31" i="162" s="1"/>
  <c r="Q28" i="57"/>
  <c r="Q31" i="57" s="1"/>
  <c r="Q31" i="156"/>
  <c r="G55" i="143"/>
  <c r="G58" i="143" s="1"/>
  <c r="G28" i="159"/>
  <c r="G31" i="159" s="1"/>
  <c r="S58" i="159" s="1"/>
  <c r="G55" i="161"/>
  <c r="G58" i="161" s="1"/>
  <c r="S7" i="204"/>
  <c r="O77" i="67" s="1"/>
  <c r="S83" i="67" s="1"/>
  <c r="G28" i="156"/>
  <c r="G31" i="156" s="1"/>
  <c r="I58" i="156" s="1"/>
  <c r="Q28" i="114"/>
  <c r="Q31" i="114" s="1"/>
  <c r="S31" i="114" s="1"/>
  <c r="Q58" i="155"/>
  <c r="Q31" i="144"/>
  <c r="Q31" i="138"/>
  <c r="Q58" i="58"/>
  <c r="Q31" i="53"/>
  <c r="G28" i="23"/>
  <c r="G31" i="23" s="1"/>
  <c r="I31" i="23" s="1"/>
  <c r="G55" i="106"/>
  <c r="G58" i="106" s="1"/>
  <c r="I58" i="106" s="1"/>
  <c r="G55" i="134"/>
  <c r="G58" i="134" s="1"/>
  <c r="I58" i="134" s="1"/>
  <c r="G28" i="56"/>
  <c r="G31" i="56" s="1"/>
  <c r="I58" i="56" s="1"/>
  <c r="G28" i="144"/>
  <c r="G31" i="144" s="1"/>
  <c r="I58" i="144" s="1"/>
  <c r="G28" i="147"/>
  <c r="G31" i="147" s="1"/>
  <c r="I31" i="147" s="1"/>
  <c r="Q58" i="127"/>
  <c r="S58" i="127" s="1"/>
  <c r="G28" i="150"/>
  <c r="G31" i="150" s="1"/>
  <c r="S58" i="150" s="1"/>
  <c r="G55" i="155"/>
  <c r="G58" i="155" s="1"/>
  <c r="G55" i="156"/>
  <c r="G58" i="156" s="1"/>
  <c r="G28" i="157"/>
  <c r="G31" i="157" s="1"/>
  <c r="I31" i="157" s="1"/>
  <c r="G55" i="159"/>
  <c r="G58" i="159" s="1"/>
  <c r="G28" i="160"/>
  <c r="G31" i="160" s="1"/>
  <c r="S58" i="160" s="1"/>
  <c r="G55" i="162"/>
  <c r="G58" i="162" s="1"/>
  <c r="G55" i="165"/>
  <c r="G58" i="165" s="1"/>
  <c r="G28" i="166"/>
  <c r="G31" i="166" s="1"/>
  <c r="I58" i="166" s="1"/>
  <c r="S58" i="58"/>
  <c r="G55" i="112"/>
  <c r="G58" i="112" s="1"/>
  <c r="I58" i="112" s="1"/>
  <c r="Q55" i="23"/>
  <c r="Q58" i="23" s="1"/>
  <c r="S58" i="23" s="1"/>
  <c r="Q28" i="43"/>
  <c r="Q31" i="43" s="1"/>
  <c r="S31" i="43" s="1"/>
  <c r="G28" i="119"/>
  <c r="G31" i="119" s="1"/>
  <c r="I31" i="119" s="1"/>
  <c r="G28" i="44"/>
  <c r="G31" i="44" s="1"/>
  <c r="I31" i="44" s="1"/>
  <c r="G55" i="136"/>
  <c r="G58" i="136" s="1"/>
  <c r="I58" i="136" s="1"/>
  <c r="G55" i="142"/>
  <c r="G58" i="142" s="1"/>
  <c r="Q28" i="42"/>
  <c r="Q31" i="42" s="1"/>
  <c r="S31" i="42" s="1"/>
  <c r="Q28" i="45"/>
  <c r="Q31" i="45" s="1"/>
  <c r="S31" i="45" s="1"/>
  <c r="G55" i="111"/>
  <c r="G58" i="111" s="1"/>
  <c r="I58" i="111" s="1"/>
  <c r="Q55" i="112"/>
  <c r="Q58" i="112" s="1"/>
  <c r="S58" i="112" s="1"/>
  <c r="Q55" i="118"/>
  <c r="Q58" i="118" s="1"/>
  <c r="S58" i="118" s="1"/>
  <c r="Q28" i="119"/>
  <c r="Q31" i="119" s="1"/>
  <c r="S31" i="119" s="1"/>
  <c r="Q55" i="121"/>
  <c r="Q58" i="121" s="1"/>
  <c r="S58" i="121" s="1"/>
  <c r="Q28" i="125"/>
  <c r="Q31" i="125" s="1"/>
  <c r="S31" i="125" s="1"/>
  <c r="Q28" i="128"/>
  <c r="Q31" i="128" s="1"/>
  <c r="S31" i="128" s="1"/>
  <c r="Q28" i="135"/>
  <c r="Q31" i="135" s="1"/>
  <c r="S31" i="135" s="1"/>
  <c r="Q55" i="137"/>
  <c r="Q58" i="137" s="1"/>
  <c r="S58" i="137" s="1"/>
  <c r="Q55" i="52"/>
  <c r="Q58" i="52" s="1"/>
  <c r="G28" i="120"/>
  <c r="G31" i="120" s="1"/>
  <c r="I31" i="120" s="1"/>
  <c r="G28" i="126"/>
  <c r="G31" i="126" s="1"/>
  <c r="I31" i="126" s="1"/>
  <c r="G55" i="110"/>
  <c r="G58" i="110" s="1"/>
  <c r="I58" i="110" s="1"/>
  <c r="G28" i="111"/>
  <c r="G31" i="111" s="1"/>
  <c r="I31" i="111" s="1"/>
  <c r="G55" i="113"/>
  <c r="G58" i="113" s="1"/>
  <c r="I58" i="113" s="1"/>
  <c r="G28" i="117"/>
  <c r="G31" i="117" s="1"/>
  <c r="I31" i="117" s="1"/>
  <c r="G55" i="119"/>
  <c r="G58" i="119" s="1"/>
  <c r="I58" i="119" s="1"/>
  <c r="G55" i="122"/>
  <c r="G58" i="122" s="1"/>
  <c r="I58" i="122" s="1"/>
  <c r="G28" i="123"/>
  <c r="G31" i="123" s="1"/>
  <c r="I31" i="123" s="1"/>
  <c r="G55" i="125"/>
  <c r="G58" i="125" s="1"/>
  <c r="I58" i="125" s="1"/>
  <c r="Q28" i="127"/>
  <c r="Q31" i="127" s="1"/>
  <c r="S31" i="127" s="1"/>
  <c r="G55" i="128"/>
  <c r="G58" i="128" s="1"/>
  <c r="I58" i="128" s="1"/>
  <c r="G28" i="130"/>
  <c r="G31" i="130" s="1"/>
  <c r="I31" i="130" s="1"/>
  <c r="G55" i="132"/>
  <c r="G58" i="132" s="1"/>
  <c r="I58" i="132" s="1"/>
  <c r="G28" i="133"/>
  <c r="G31" i="133" s="1"/>
  <c r="I31" i="133" s="1"/>
  <c r="Q55" i="133"/>
  <c r="Q58" i="133" s="1"/>
  <c r="S58" i="133" s="1"/>
  <c r="G55" i="135"/>
  <c r="G58" i="135" s="1"/>
  <c r="I58" i="135" s="1"/>
  <c r="G28" i="47"/>
  <c r="G31" i="47" s="1"/>
  <c r="I58" i="47" s="1"/>
  <c r="Q55" i="139"/>
  <c r="Q58" i="139" s="1"/>
  <c r="G55" i="141"/>
  <c r="G58" i="141" s="1"/>
  <c r="G28" i="142"/>
  <c r="G31" i="142" s="1"/>
  <c r="S58" i="142" s="1"/>
  <c r="Q55" i="142"/>
  <c r="Q58" i="142" s="1"/>
  <c r="Q28" i="143"/>
  <c r="Q31" i="143" s="1"/>
  <c r="G28" i="145"/>
  <c r="G31" i="145" s="1"/>
  <c r="S58" i="145" s="1"/>
  <c r="Q55" i="145"/>
  <c r="Q58" i="145" s="1"/>
  <c r="Q28" i="146"/>
  <c r="Q31" i="146" s="1"/>
  <c r="Q28" i="149"/>
  <c r="Q31" i="149" s="1"/>
  <c r="Q28" i="152"/>
  <c r="Q31" i="152" s="1"/>
  <c r="Q55" i="154"/>
  <c r="Q58" i="154" s="1"/>
  <c r="Q28" i="155"/>
  <c r="Q31" i="155" s="1"/>
  <c r="Q55" i="157"/>
  <c r="Q58" i="157" s="1"/>
  <c r="Q55" i="160"/>
  <c r="Q58" i="160" s="1"/>
  <c r="Q28" i="161"/>
  <c r="Q31" i="161" s="1"/>
  <c r="Q55" i="163"/>
  <c r="Q58" i="163" s="1"/>
  <c r="Q28" i="164"/>
  <c r="Q31" i="164" s="1"/>
  <c r="Q55" i="166"/>
  <c r="Q58" i="166" s="1"/>
  <c r="G55" i="107"/>
  <c r="G58" i="107" s="1"/>
  <c r="I58" i="107" s="1"/>
  <c r="G28" i="163"/>
  <c r="G31" i="163" s="1"/>
  <c r="S31" i="163" s="1"/>
  <c r="G28" i="42"/>
  <c r="G31" i="42" s="1"/>
  <c r="I31" i="42" s="1"/>
  <c r="G55" i="131"/>
  <c r="G58" i="131" s="1"/>
  <c r="I58" i="131" s="1"/>
  <c r="Q55" i="56"/>
  <c r="Q58" i="56" s="1"/>
  <c r="G55" i="58"/>
  <c r="G58" i="58" s="1"/>
  <c r="G28" i="141"/>
  <c r="G31" i="141" s="1"/>
  <c r="S58" i="141" s="1"/>
  <c r="Q55" i="147"/>
  <c r="Q58" i="147" s="1"/>
  <c r="Q55" i="150"/>
  <c r="Q58" i="150" s="1"/>
  <c r="Q28" i="151"/>
  <c r="Q31" i="151" s="1"/>
  <c r="Q55" i="153"/>
  <c r="Q58" i="153" s="1"/>
  <c r="Q28" i="154"/>
  <c r="Q31" i="154" s="1"/>
  <c r="Q55" i="156"/>
  <c r="Q58" i="156" s="1"/>
  <c r="Q28" i="157"/>
  <c r="Q31" i="157" s="1"/>
  <c r="G55" i="158"/>
  <c r="G58" i="158" s="1"/>
  <c r="Q28" i="44"/>
  <c r="Q31" i="44" s="1"/>
  <c r="S31" i="44" s="1"/>
  <c r="G55" i="53"/>
  <c r="G58" i="53" s="1"/>
  <c r="G28" i="139"/>
  <c r="G31" i="139" s="1"/>
  <c r="S58" i="139" s="1"/>
  <c r="Q55" i="151"/>
  <c r="Q58" i="151" s="1"/>
  <c r="Q55" i="138"/>
  <c r="Q58" i="138" s="1"/>
  <c r="Q55" i="144"/>
  <c r="Q58" i="144" s="1"/>
  <c r="G28" i="41"/>
  <c r="G31" i="41" s="1"/>
  <c r="I31" i="41" s="1"/>
  <c r="G55" i="108"/>
  <c r="G58" i="108" s="1"/>
  <c r="I58" i="108" s="1"/>
  <c r="G28" i="109"/>
  <c r="G31" i="109" s="1"/>
  <c r="I31" i="109" s="1"/>
  <c r="Q28" i="111"/>
  <c r="Q31" i="111" s="1"/>
  <c r="S31" i="111" s="1"/>
  <c r="G28" i="112"/>
  <c r="G31" i="112" s="1"/>
  <c r="I31" i="112" s="1"/>
  <c r="Q55" i="113"/>
  <c r="Q58" i="113" s="1"/>
  <c r="S58" i="113" s="1"/>
  <c r="G28" i="115"/>
  <c r="G31" i="115" s="1"/>
  <c r="I31" i="115" s="1"/>
  <c r="Q55" i="116"/>
  <c r="Q58" i="116" s="1"/>
  <c r="S58" i="116" s="1"/>
  <c r="G55" i="117"/>
  <c r="G58" i="117" s="1"/>
  <c r="I58" i="117" s="1"/>
  <c r="G28" i="118"/>
  <c r="G31" i="118" s="1"/>
  <c r="I31" i="118" s="1"/>
  <c r="Q28" i="120"/>
  <c r="Q31" i="120" s="1"/>
  <c r="S31" i="120" s="1"/>
  <c r="G55" i="120"/>
  <c r="G58" i="120" s="1"/>
  <c r="I58" i="120" s="1"/>
  <c r="G28" i="121"/>
  <c r="G31" i="121" s="1"/>
  <c r="I31" i="121" s="1"/>
  <c r="Q55" i="122"/>
  <c r="Q58" i="122" s="1"/>
  <c r="S58" i="122" s="1"/>
  <c r="G55" i="123"/>
  <c r="G58" i="123" s="1"/>
  <c r="I58" i="123" s="1"/>
  <c r="G28" i="124"/>
  <c r="G31" i="124" s="1"/>
  <c r="I31" i="124" s="1"/>
  <c r="Q55" i="125"/>
  <c r="Q58" i="125" s="1"/>
  <c r="S58" i="125" s="1"/>
  <c r="G55" i="126"/>
  <c r="G58" i="126" s="1"/>
  <c r="I58" i="126" s="1"/>
  <c r="G28" i="127"/>
  <c r="G31" i="127" s="1"/>
  <c r="I31" i="127" s="1"/>
  <c r="Q55" i="128"/>
  <c r="Q58" i="128" s="1"/>
  <c r="S58" i="128" s="1"/>
  <c r="Q28" i="130"/>
  <c r="Q31" i="130" s="1"/>
  <c r="S31" i="130" s="1"/>
  <c r="G55" i="130"/>
  <c r="G58" i="130" s="1"/>
  <c r="I58" i="130" s="1"/>
  <c r="G28" i="131"/>
  <c r="G31" i="131" s="1"/>
  <c r="I31" i="131" s="1"/>
  <c r="Q55" i="132"/>
  <c r="Q58" i="132" s="1"/>
  <c r="S58" i="132" s="1"/>
  <c r="G55" i="133"/>
  <c r="G58" i="133" s="1"/>
  <c r="I58" i="133" s="1"/>
  <c r="G28" i="134"/>
  <c r="G31" i="134" s="1"/>
  <c r="I31" i="134" s="1"/>
  <c r="Q28" i="47"/>
  <c r="Q31" i="47" s="1"/>
  <c r="G55" i="47"/>
  <c r="G58" i="47" s="1"/>
  <c r="G28" i="52"/>
  <c r="G31" i="52" s="1"/>
  <c r="I58" i="52" s="1"/>
  <c r="G55" i="144"/>
  <c r="G58" i="144" s="1"/>
  <c r="G28" i="148"/>
  <c r="G31" i="148" s="1"/>
  <c r="I58" i="148" s="1"/>
  <c r="G55" i="41"/>
  <c r="G58" i="41" s="1"/>
  <c r="I58" i="41" s="1"/>
  <c r="Q55" i="119"/>
  <c r="Q58" i="119" s="1"/>
  <c r="S58" i="119" s="1"/>
  <c r="Q28" i="126"/>
  <c r="Q31" i="126" s="1"/>
  <c r="S31" i="126" s="1"/>
  <c r="G28" i="138"/>
  <c r="G31" i="138" s="1"/>
  <c r="I31" i="138" s="1"/>
  <c r="Q28" i="139"/>
  <c r="Q31" i="139" s="1"/>
  <c r="Q55" i="109"/>
  <c r="Q58" i="109" s="1"/>
  <c r="S58" i="109" s="1"/>
  <c r="Q55" i="115"/>
  <c r="Q58" i="115" s="1"/>
  <c r="S58" i="115" s="1"/>
  <c r="Q28" i="116"/>
  <c r="Q31" i="116" s="1"/>
  <c r="S31" i="116" s="1"/>
  <c r="Q28" i="122"/>
  <c r="Q31" i="122" s="1"/>
  <c r="S31" i="122" s="1"/>
  <c r="Q28" i="132"/>
  <c r="Q31" i="132" s="1"/>
  <c r="S31" i="132" s="1"/>
  <c r="Q28" i="129"/>
  <c r="Q31" i="129" s="1"/>
  <c r="S31" i="129" s="1"/>
  <c r="Q28" i="159"/>
  <c r="Q31" i="159" s="1"/>
  <c r="Q55" i="161"/>
  <c r="Q58" i="161" s="1"/>
  <c r="G55" i="166"/>
  <c r="G58" i="166" s="1"/>
  <c r="G28" i="167"/>
  <c r="G31" i="167" s="1"/>
  <c r="I31" i="167" s="1"/>
  <c r="Q55" i="40"/>
  <c r="Q58" i="40" s="1"/>
  <c r="S58" i="40" s="1"/>
  <c r="G28" i="136"/>
  <c r="G31" i="136" s="1"/>
  <c r="I31" i="136" s="1"/>
  <c r="G28" i="54"/>
  <c r="G31" i="54" s="1"/>
  <c r="S31" i="54" s="1"/>
  <c r="G55" i="54"/>
  <c r="G58" i="54" s="1"/>
  <c r="G55" i="23"/>
  <c r="G58" i="23" s="1"/>
  <c r="I58" i="23" s="1"/>
  <c r="G55" i="116"/>
  <c r="G58" i="116" s="1"/>
  <c r="I58" i="116" s="1"/>
  <c r="G28" i="45"/>
  <c r="G31" i="45" s="1"/>
  <c r="I31" i="45" s="1"/>
  <c r="Q55" i="43"/>
  <c r="Q58" i="43" s="1"/>
  <c r="S58" i="43" s="1"/>
  <c r="Q31" i="169"/>
  <c r="G55" i="45"/>
  <c r="G58" i="45" s="1"/>
  <c r="I58" i="45" s="1"/>
  <c r="U1" i="161"/>
  <c r="U1" i="45"/>
  <c r="U1" i="46"/>
  <c r="U1" i="129"/>
  <c r="U1" i="117"/>
  <c r="U1" i="43"/>
  <c r="G1" i="232"/>
  <c r="J1" i="8"/>
  <c r="Q28" i="107"/>
  <c r="Q31" i="107" s="1"/>
  <c r="S31" i="107" s="1"/>
  <c r="G55" i="160"/>
  <c r="G58" i="160" s="1"/>
  <c r="G28" i="161"/>
  <c r="G31" i="161" s="1"/>
  <c r="Q55" i="106"/>
  <c r="Q58" i="106" s="1"/>
  <c r="S58" i="106" s="1"/>
  <c r="S58" i="149"/>
  <c r="Q58" i="134"/>
  <c r="S58" i="134" s="1"/>
  <c r="G28" i="46"/>
  <c r="G31" i="46" s="1"/>
  <c r="I31" i="46" s="1"/>
  <c r="G28" i="108"/>
  <c r="G31" i="108" s="1"/>
  <c r="I31" i="108" s="1"/>
  <c r="G55" i="129"/>
  <c r="G58" i="129" s="1"/>
  <c r="I58" i="129" s="1"/>
  <c r="Q28" i="167"/>
  <c r="Q31" i="167" s="1"/>
  <c r="S31" i="146"/>
  <c r="G28" i="40"/>
  <c r="G31" i="40" s="1"/>
  <c r="I31" i="40" s="1"/>
  <c r="Q55" i="54"/>
  <c r="Q58" i="54" s="1"/>
  <c r="Q28" i="55"/>
  <c r="Q31" i="55" s="1"/>
  <c r="G55" i="56"/>
  <c r="G58" i="56" s="1"/>
  <c r="G28" i="57"/>
  <c r="G31" i="57" s="1"/>
  <c r="S31" i="57" s="1"/>
  <c r="Q55" i="57"/>
  <c r="Q58" i="57" s="1"/>
  <c r="Q28" i="58"/>
  <c r="Q31" i="58" s="1"/>
  <c r="G55" i="138"/>
  <c r="G58" i="138" s="1"/>
  <c r="Q28" i="140"/>
  <c r="Q31" i="140" s="1"/>
  <c r="G55" i="147"/>
  <c r="G58" i="147" s="1"/>
  <c r="Q55" i="148"/>
  <c r="Q58" i="148" s="1"/>
  <c r="G28" i="151"/>
  <c r="G31" i="151" s="1"/>
  <c r="S58" i="151" s="1"/>
  <c r="G55" i="153"/>
  <c r="G58" i="153" s="1"/>
  <c r="G28" i="154"/>
  <c r="G31" i="154" s="1"/>
  <c r="S31" i="154" s="1"/>
  <c r="Q28" i="158"/>
  <c r="Q31" i="158" s="1"/>
  <c r="G28" i="107"/>
  <c r="G31" i="107" s="1"/>
  <c r="I31" i="107" s="1"/>
  <c r="Q28" i="118"/>
  <c r="Q31" i="118" s="1"/>
  <c r="S31" i="118" s="1"/>
  <c r="G55" i="118"/>
  <c r="G58" i="118" s="1"/>
  <c r="I58" i="118" s="1"/>
  <c r="Q55" i="120"/>
  <c r="Q58" i="120" s="1"/>
  <c r="S58" i="120" s="1"/>
  <c r="Q28" i="121"/>
  <c r="Q31" i="121" s="1"/>
  <c r="S31" i="121" s="1"/>
  <c r="G55" i="121"/>
  <c r="G58" i="121" s="1"/>
  <c r="I58" i="121" s="1"/>
  <c r="G28" i="122"/>
  <c r="G31" i="122" s="1"/>
  <c r="I31" i="122" s="1"/>
  <c r="Q55" i="123"/>
  <c r="Q58" i="123" s="1"/>
  <c r="S58" i="123" s="1"/>
  <c r="Q28" i="124"/>
  <c r="Q31" i="124" s="1"/>
  <c r="S31" i="124" s="1"/>
  <c r="G55" i="124"/>
  <c r="G58" i="124" s="1"/>
  <c r="I58" i="124" s="1"/>
  <c r="G28" i="125"/>
  <c r="G31" i="125" s="1"/>
  <c r="I31" i="125" s="1"/>
  <c r="Q55" i="126"/>
  <c r="Q58" i="126" s="1"/>
  <c r="S58" i="126" s="1"/>
  <c r="G55" i="127"/>
  <c r="G58" i="127" s="1"/>
  <c r="I58" i="127" s="1"/>
  <c r="G28" i="128"/>
  <c r="G31" i="128" s="1"/>
  <c r="I31" i="128" s="1"/>
  <c r="Q55" i="130"/>
  <c r="Q58" i="130" s="1"/>
  <c r="S58" i="130" s="1"/>
  <c r="Q28" i="131"/>
  <c r="Q31" i="131" s="1"/>
  <c r="S31" i="131" s="1"/>
  <c r="G28" i="132"/>
  <c r="G31" i="132" s="1"/>
  <c r="I31" i="132" s="1"/>
  <c r="Q28" i="134"/>
  <c r="Q31" i="134" s="1"/>
  <c r="S31" i="134" s="1"/>
  <c r="G28" i="135"/>
  <c r="G31" i="135" s="1"/>
  <c r="I31" i="135" s="1"/>
  <c r="Q55" i="136"/>
  <c r="Q58" i="136" s="1"/>
  <c r="S58" i="136" s="1"/>
  <c r="Q28" i="137"/>
  <c r="Q31" i="137" s="1"/>
  <c r="S31" i="137" s="1"/>
  <c r="G55" i="137"/>
  <c r="G58" i="137" s="1"/>
  <c r="I58" i="137" s="1"/>
  <c r="Q55" i="47"/>
  <c r="Q58" i="47" s="1"/>
  <c r="Q28" i="52"/>
  <c r="Q31" i="52" s="1"/>
  <c r="G28" i="53"/>
  <c r="G31" i="53" s="1"/>
  <c r="I31" i="53" s="1"/>
  <c r="Q28" i="41"/>
  <c r="Q31" i="41" s="1"/>
  <c r="S31" i="41" s="1"/>
  <c r="Q55" i="111"/>
  <c r="Q58" i="111" s="1"/>
  <c r="S58" i="111" s="1"/>
  <c r="Q28" i="112"/>
  <c r="Q31" i="112" s="1"/>
  <c r="S31" i="112" s="1"/>
  <c r="Q55" i="117"/>
  <c r="Q58" i="117" s="1"/>
  <c r="S58" i="117" s="1"/>
  <c r="Q28" i="40"/>
  <c r="Q31" i="40" s="1"/>
  <c r="S31" i="40" s="1"/>
  <c r="Q55" i="42"/>
  <c r="Q58" i="42" s="1"/>
  <c r="S58" i="42" s="1"/>
  <c r="Q55" i="129"/>
  <c r="Q58" i="129" s="1"/>
  <c r="S58" i="129" s="1"/>
  <c r="Q55" i="108"/>
  <c r="Q58" i="108" s="1"/>
  <c r="S58" i="108" s="1"/>
  <c r="Q55" i="114"/>
  <c r="Q58" i="114" s="1"/>
  <c r="S58" i="114" s="1"/>
  <c r="Q28" i="115"/>
  <c r="Q31" i="115" s="1"/>
  <c r="S31" i="115" s="1"/>
  <c r="G28" i="116"/>
  <c r="G31" i="116" s="1"/>
  <c r="I31" i="116" s="1"/>
  <c r="G28" i="106"/>
  <c r="G31" i="106" s="1"/>
  <c r="I31" i="106" s="1"/>
  <c r="G55" i="44"/>
  <c r="G58" i="44" s="1"/>
  <c r="I58" i="44" s="1"/>
  <c r="Q28" i="106"/>
  <c r="Q31" i="106" s="1"/>
  <c r="S31" i="106" s="1"/>
  <c r="G55" i="109"/>
  <c r="G58" i="109" s="1"/>
  <c r="I58" i="109" s="1"/>
  <c r="G55" i="115"/>
  <c r="G58" i="115" s="1"/>
  <c r="I58" i="115" s="1"/>
  <c r="S31" i="58"/>
  <c r="Q55" i="44"/>
  <c r="Q58" i="44" s="1"/>
  <c r="S58" i="44" s="1"/>
  <c r="G55" i="168"/>
  <c r="G58" i="168" s="1"/>
  <c r="G28" i="169"/>
  <c r="G31" i="169" s="1"/>
  <c r="S58" i="169" s="1"/>
  <c r="G55" i="149"/>
  <c r="G58" i="149" s="1"/>
  <c r="Q58" i="149"/>
  <c r="G55" i="152"/>
  <c r="G58" i="152" s="1"/>
  <c r="G28" i="153"/>
  <c r="G31" i="153" s="1"/>
  <c r="Q28" i="117"/>
  <c r="Q31" i="117" s="1"/>
  <c r="S31" i="117" s="1"/>
  <c r="Q55" i="135"/>
  <c r="Q58" i="135" s="1"/>
  <c r="S58" i="135" s="1"/>
  <c r="Q55" i="53"/>
  <c r="Q58" i="53" s="1"/>
  <c r="G28" i="129"/>
  <c r="G31" i="129" s="1"/>
  <c r="I31" i="129" s="1"/>
  <c r="Q28" i="110"/>
  <c r="Q31" i="110" s="1"/>
  <c r="S31" i="110" s="1"/>
  <c r="Q66" i="23"/>
  <c r="G3" i="27" s="1"/>
  <c r="G4" i="27" s="1"/>
  <c r="G28" i="110"/>
  <c r="G31" i="110" s="1"/>
  <c r="I31" i="110" s="1"/>
  <c r="Q55" i="110"/>
  <c r="Q58" i="110" s="1"/>
  <c r="S58" i="110" s="1"/>
  <c r="K62" i="1"/>
  <c r="U1" i="158"/>
  <c r="U1" i="157"/>
  <c r="U1" i="156"/>
  <c r="U1" i="147"/>
  <c r="U1" i="139"/>
  <c r="U1" i="58"/>
  <c r="U1" i="115"/>
  <c r="U1" i="163"/>
  <c r="L33" i="5"/>
  <c r="P1" i="74"/>
  <c r="U1" i="133"/>
  <c r="U1" i="110"/>
  <c r="U1" i="151"/>
  <c r="I1" i="60"/>
  <c r="P1" i="205"/>
  <c r="U1" i="131"/>
  <c r="U1" i="108"/>
  <c r="U1" i="149"/>
  <c r="B1" i="31"/>
  <c r="U1" i="128"/>
  <c r="U1" i="52"/>
  <c r="U1" i="146"/>
  <c r="U1" i="23"/>
  <c r="U1" i="127"/>
  <c r="U1" i="169"/>
  <c r="U1" i="145"/>
  <c r="U1" i="41"/>
  <c r="U1" i="125"/>
  <c r="U1" i="168"/>
  <c r="U1" i="144"/>
  <c r="U1" i="47"/>
  <c r="U1" i="126"/>
  <c r="U1" i="114"/>
  <c r="U1" i="167"/>
  <c r="U1" i="155"/>
  <c r="U1" i="143"/>
  <c r="U1" i="113"/>
  <c r="U1" i="166"/>
  <c r="U1" i="154"/>
  <c r="U1" i="142"/>
  <c r="B1" i="64"/>
  <c r="T1" i="32"/>
  <c r="U1" i="137"/>
  <c r="U1" i="124"/>
  <c r="U1" i="112"/>
  <c r="U1" i="165"/>
  <c r="U1" i="153"/>
  <c r="U1" i="141"/>
  <c r="M1" i="1"/>
  <c r="U1" i="136"/>
  <c r="U1" i="123"/>
  <c r="U1" i="111"/>
  <c r="U1" i="164"/>
  <c r="U1" i="152"/>
  <c r="U1" i="140"/>
  <c r="R1" i="65"/>
  <c r="U1" i="40"/>
  <c r="U1" i="134"/>
  <c r="U1" i="121"/>
  <c r="U1" i="109"/>
  <c r="U1" i="162"/>
  <c r="U1" i="150"/>
  <c r="U1" i="138"/>
  <c r="U1" i="42"/>
  <c r="U1" i="132"/>
  <c r="U1" i="119"/>
  <c r="U1" i="107"/>
  <c r="U1" i="160"/>
  <c r="U1" i="148"/>
  <c r="U1" i="54"/>
  <c r="U1" i="57"/>
  <c r="U1" i="56"/>
  <c r="U1" i="55"/>
  <c r="U1" i="53"/>
  <c r="K37" i="31"/>
  <c r="J21" i="32"/>
  <c r="K48" i="31"/>
  <c r="J13" i="32"/>
  <c r="M15" i="32"/>
  <c r="H41" i="31"/>
  <c r="P23" i="32"/>
  <c r="M10" i="32"/>
  <c r="P25" i="32"/>
  <c r="J18" i="32"/>
  <c r="M52" i="31"/>
  <c r="H45" i="31"/>
  <c r="S31" i="155"/>
  <c r="S31" i="55"/>
  <c r="I58" i="164"/>
  <c r="I31" i="164"/>
  <c r="S58" i="164"/>
  <c r="S31" i="164"/>
  <c r="Q55" i="45"/>
  <c r="Q58" i="45" s="1"/>
  <c r="S58" i="45" s="1"/>
  <c r="S31" i="149"/>
  <c r="Q58" i="162"/>
  <c r="Q55" i="107"/>
  <c r="Q58" i="107" s="1"/>
  <c r="S58" i="107" s="1"/>
  <c r="Q28" i="108"/>
  <c r="Q31" i="108" s="1"/>
  <c r="S31" i="108" s="1"/>
  <c r="Q66" i="47"/>
  <c r="I3" i="27" s="1"/>
  <c r="I4" i="27" s="1"/>
  <c r="I31" i="149"/>
  <c r="Q55" i="41"/>
  <c r="Q58" i="41" s="1"/>
  <c r="S58" i="41" s="1"/>
  <c r="G55" i="46"/>
  <c r="G58" i="46" s="1"/>
  <c r="I58" i="46" s="1"/>
  <c r="I58" i="146"/>
  <c r="I31" i="146"/>
  <c r="Q55" i="46"/>
  <c r="Q58" i="46" s="1"/>
  <c r="S58" i="46" s="1"/>
  <c r="Q28" i="109"/>
  <c r="Q31" i="109" s="1"/>
  <c r="S31" i="109" s="1"/>
  <c r="G55" i="52"/>
  <c r="G58" i="52" s="1"/>
  <c r="Q28" i="46"/>
  <c r="Q31" i="46" s="1"/>
  <c r="S31" i="46" s="1"/>
  <c r="G55" i="40"/>
  <c r="G58" i="40" s="1"/>
  <c r="I58" i="40" s="1"/>
  <c r="G55" i="43"/>
  <c r="G58" i="43" s="1"/>
  <c r="I58" i="43" s="1"/>
  <c r="G28" i="113"/>
  <c r="G31" i="113" s="1"/>
  <c r="I31" i="113" s="1"/>
  <c r="K37" i="1"/>
  <c r="J39" i="1" s="1"/>
  <c r="M42" i="74"/>
  <c r="Q28" i="23"/>
  <c r="Q31" i="23" s="1"/>
  <c r="S31" i="23" s="1"/>
  <c r="G55" i="42"/>
  <c r="G58" i="42" s="1"/>
  <c r="I58" i="42" s="1"/>
  <c r="G28" i="43"/>
  <c r="G31" i="43" s="1"/>
  <c r="I31" i="43" s="1"/>
  <c r="I31" i="155" l="1"/>
  <c r="I31" i="58"/>
  <c r="S58" i="155"/>
  <c r="I58" i="55"/>
  <c r="S58" i="55"/>
  <c r="I31" i="47"/>
  <c r="S58" i="140"/>
  <c r="I31" i="140"/>
  <c r="I31" i="151"/>
  <c r="I31" i="158"/>
  <c r="I58" i="140"/>
  <c r="I31" i="142"/>
  <c r="I58" i="162"/>
  <c r="S31" i="143"/>
  <c r="I31" i="143"/>
  <c r="I58" i="143"/>
  <c r="I31" i="162"/>
  <c r="S58" i="162"/>
  <c r="I31" i="150"/>
  <c r="I58" i="152"/>
  <c r="I58" i="160"/>
  <c r="I58" i="168"/>
  <c r="I58" i="54"/>
  <c r="S58" i="168"/>
  <c r="I31" i="168"/>
  <c r="S58" i="157"/>
  <c r="S58" i="152"/>
  <c r="I31" i="152"/>
  <c r="I58" i="157"/>
  <c r="I58" i="158"/>
  <c r="S58" i="158"/>
  <c r="I31" i="144"/>
  <c r="S31" i="159"/>
  <c r="S31" i="144"/>
  <c r="S58" i="144"/>
  <c r="I58" i="163"/>
  <c r="S31" i="56"/>
  <c r="I58" i="141"/>
  <c r="I31" i="141"/>
  <c r="S31" i="141"/>
  <c r="I58" i="150"/>
  <c r="S31" i="150"/>
  <c r="S31" i="165"/>
  <c r="I58" i="151"/>
  <c r="I58" i="165"/>
  <c r="I31" i="165"/>
  <c r="S31" i="160"/>
  <c r="I58" i="159"/>
  <c r="I31" i="160"/>
  <c r="S58" i="166"/>
  <c r="I31" i="166"/>
  <c r="I58" i="145"/>
  <c r="I31" i="145"/>
  <c r="S31" i="145"/>
  <c r="I31" i="159"/>
  <c r="S58" i="56"/>
  <c r="I31" i="56"/>
  <c r="S58" i="147"/>
  <c r="S31" i="147"/>
  <c r="I31" i="156"/>
  <c r="S31" i="166"/>
  <c r="I58" i="147"/>
  <c r="S31" i="157"/>
  <c r="I58" i="139"/>
  <c r="S31" i="139"/>
  <c r="S31" i="138"/>
  <c r="S31" i="156"/>
  <c r="S58" i="138"/>
  <c r="S58" i="57"/>
  <c r="S31" i="148"/>
  <c r="S58" i="148"/>
  <c r="I58" i="57"/>
  <c r="I31" i="57"/>
  <c r="S58" i="156"/>
  <c r="I58" i="167"/>
  <c r="I31" i="148"/>
  <c r="S58" i="53"/>
  <c r="I31" i="163"/>
  <c r="I58" i="142"/>
  <c r="S31" i="142"/>
  <c r="S58" i="47"/>
  <c r="S31" i="47"/>
  <c r="S58" i="54"/>
  <c r="I31" i="54"/>
  <c r="I31" i="52"/>
  <c r="S31" i="52"/>
  <c r="S58" i="52"/>
  <c r="S31" i="169"/>
  <c r="I31" i="139"/>
  <c r="I58" i="138"/>
  <c r="I58" i="169"/>
  <c r="I31" i="169"/>
  <c r="S31" i="151"/>
  <c r="S58" i="163"/>
  <c r="S31" i="53"/>
  <c r="I58" i="53"/>
  <c r="S31" i="167"/>
  <c r="S58" i="167"/>
  <c r="S31" i="161"/>
  <c r="S58" i="161"/>
  <c r="I31" i="161"/>
  <c r="I58" i="161"/>
  <c r="Q61" i="47"/>
  <c r="I58" i="153"/>
  <c r="I31" i="153"/>
  <c r="S31" i="153"/>
  <c r="S58" i="153"/>
  <c r="S58" i="154"/>
  <c r="I31" i="154"/>
  <c r="I58" i="154"/>
  <c r="Q61" i="23"/>
  <c r="K49" i="1" l="1"/>
  <c r="M46" i="74"/>
  <c r="M45" i="74"/>
  <c r="M47" i="74" l="1"/>
  <c r="M53" i="74" s="1"/>
  <c r="M49" i="74" l="1"/>
  <c r="M51" i="74" s="1"/>
  <c r="M55" i="74" s="1"/>
  <c r="K51" i="1" s="1"/>
  <c r="J55" i="1" s="1"/>
  <c r="K59" i="1" s="1"/>
  <c r="J71" i="1" s="1"/>
</calcChain>
</file>

<file path=xl/sharedStrings.xml><?xml version="1.0" encoding="utf-8"?>
<sst xmlns="http://schemas.openxmlformats.org/spreadsheetml/2006/main" count="7670" uniqueCount="961">
  <si>
    <r>
      <t xml:space="preserve"> In General:</t>
    </r>
    <r>
      <rPr>
        <sz val="10"/>
        <color indexed="8"/>
        <rFont val="Arial"/>
        <family val="2"/>
      </rPr>
      <t xml:space="preserve"> The information in space E should cover all categories of secondary transmission service of the cable</t>
    </r>
  </si>
  <si>
    <r>
      <t>Number of Subscribers:</t>
    </r>
    <r>
      <rPr>
        <sz val="10"/>
        <color indexed="8"/>
        <rFont val="Arial"/>
        <family val="2"/>
      </rPr>
      <t xml:space="preserve"> Both blocks in space E call for the number of subscribers to the cable system, broken</t>
    </r>
  </si>
  <si>
    <r>
      <t>Rate:</t>
    </r>
    <r>
      <rPr>
        <sz val="10"/>
        <color indexed="8"/>
        <rFont val="Arial"/>
        <family val="2"/>
      </rPr>
      <t xml:space="preserve"> Give the standard rate charged for each category of service. Include both the amount of the charge and the</t>
    </r>
  </si>
  <si>
    <r>
      <t xml:space="preserve">Block 1: </t>
    </r>
    <r>
      <rPr>
        <sz val="10"/>
        <color indexed="8"/>
        <rFont val="Arial"/>
        <family val="2"/>
      </rPr>
      <t>In the left-hand block in space E, the form lists the categories of secondary transmission service that cable</t>
    </r>
  </si>
  <si>
    <r>
      <t xml:space="preserve"> that applies to your system. </t>
    </r>
    <r>
      <rPr>
        <sz val="10"/>
        <color indexed="8"/>
        <rFont val="Arial Bold"/>
        <family val="2"/>
      </rPr>
      <t>Note:</t>
    </r>
    <r>
      <rPr>
        <sz val="10"/>
        <color indexed="8"/>
        <rFont val="Arial"/>
        <family val="2"/>
      </rPr>
      <t xml:space="preserve"> Where an individual or organization is receiving service that falls under different</t>
    </r>
  </si>
  <si>
    <r>
      <t>Block 2:</t>
    </r>
    <r>
      <rPr>
        <sz val="10"/>
        <color indexed="8"/>
        <rFont val="Arial"/>
        <family val="2"/>
      </rPr>
      <t xml:space="preserve"> If your cable system has rate categories for secondary transmission service that are different from those</t>
    </r>
  </si>
  <si>
    <t xml:space="preserve">CHANNEL LINE-UP </t>
  </si>
  <si>
    <t>Primary Transmitters: Radio</t>
  </si>
  <si>
    <t>Mexican or Canadian stations, if any, the community with which the station is identified).</t>
  </si>
  <si>
    <t>FROM</t>
  </si>
  <si>
    <t>TO</t>
  </si>
  <si>
    <t>Special Statement Concerning Gross Receipts Exclusion</t>
  </si>
  <si>
    <t>Mailing Address</t>
  </si>
  <si>
    <t>INTEREST ASSESSMENTS</t>
  </si>
  <si>
    <t>Interest Assessment</t>
  </si>
  <si>
    <t>Line 1   Enter the amount of late payment or underpayment . . . . . . . . . . .</t>
  </si>
  <si>
    <t>. . . . . . . . . . . . . . . . . . . . . . . . . . . . . . . . . . . . . . . . . . .</t>
  </si>
  <si>
    <t xml:space="preserve">   contact the Licensing Division at (202) 707-8150 or licensing@loc.gov.</t>
  </si>
  <si>
    <t>filing.</t>
  </si>
  <si>
    <t xml:space="preserve">  Instructions: CAPACITY</t>
  </si>
  <si>
    <r>
      <t xml:space="preserve">  Column 1:</t>
    </r>
    <r>
      <rPr>
        <sz val="10.5"/>
        <color indexed="8"/>
        <rFont val="Arial"/>
        <family val="2"/>
      </rPr>
      <t xml:space="preserve"> List the call sign of all distant stations identified by “LAC” in column 5 of space G (page 3).</t>
    </r>
  </si>
  <si>
    <r>
      <t xml:space="preserve">        Column 2:</t>
    </r>
    <r>
      <rPr>
        <sz val="10.5"/>
        <color indexed="8"/>
        <rFont val="Arial"/>
        <family val="2"/>
      </rPr>
      <t xml:space="preserve"> For each station, give the number of hours your cable system carried the station during the accounting period. This</t>
    </r>
  </si>
  <si>
    <t xml:space="preserve">  figure should correspond with the information given in space J. Calculate only one DSE for each station.</t>
  </si>
  <si>
    <r>
      <t xml:space="preserve">        Column 3:</t>
    </r>
    <r>
      <rPr>
        <sz val="10.5"/>
        <color indexed="8"/>
        <rFont val="Arial"/>
        <family val="2"/>
      </rPr>
      <t xml:space="preserve"> For each station, give the total number of hours that the station broadcast over the air during the accounting period.</t>
    </r>
  </si>
  <si>
    <r>
      <t xml:space="preserve">        Column 4:</t>
    </r>
    <r>
      <rPr>
        <sz val="10.5"/>
        <color indexed="8"/>
        <rFont val="Arial"/>
        <family val="2"/>
      </rPr>
      <t xml:space="preserve"> Divide the figure in column 2 by the figure in column 3, and give the result in decimals in column 4. This figure must</t>
    </r>
  </si>
  <si>
    <t xml:space="preserve">  be carried out at least to the third decimal point. This is the “basis of carriage value” for the station.</t>
  </si>
  <si>
    <r>
      <t xml:space="preserve">        Column 5: </t>
    </r>
    <r>
      <rPr>
        <sz val="10.5"/>
        <color indexed="8"/>
        <rFont val="Arial"/>
        <family val="2"/>
      </rPr>
      <t>For each independent station, give the “type-value” as “1.0.” For each network or noncommercial educational station,</t>
    </r>
  </si>
  <si>
    <t xml:space="preserve">  give the type-value as “.25.”</t>
  </si>
  <si>
    <r>
      <t xml:space="preserve">        Column 6:</t>
    </r>
    <r>
      <rPr>
        <sz val="10.5"/>
        <color indexed="8"/>
        <rFont val="Arial"/>
        <family val="2"/>
      </rPr>
      <t xml:space="preserve"> Multiply the figure in column 4 by the figure in column 5, and give the result in column 6. Round to no less than the</t>
    </r>
  </si>
  <si>
    <t xml:space="preserve">  2. NUMBER</t>
  </si>
  <si>
    <t xml:space="preserve">  3. NUMBER</t>
  </si>
  <si>
    <t xml:space="preserve"> 4. BASIS OF</t>
  </si>
  <si>
    <t xml:space="preserve">  5. TYPE</t>
  </si>
  <si>
    <t xml:space="preserve">  6. DSE</t>
  </si>
  <si>
    <t xml:space="preserve">   SIGN</t>
  </si>
  <si>
    <t xml:space="preserve">      OF HOURS</t>
  </si>
  <si>
    <t xml:space="preserve">     CARRIAGE</t>
  </si>
  <si>
    <t xml:space="preserve">      VALUE</t>
  </si>
  <si>
    <t xml:space="preserve">      CARRIED BY</t>
  </si>
  <si>
    <t xml:space="preserve">      STATION</t>
  </si>
  <si>
    <t xml:space="preserve">     VALUE</t>
  </si>
  <si>
    <t xml:space="preserve">      SYSTEM</t>
  </si>
  <si>
    <t xml:space="preserve">      ON AIR</t>
  </si>
  <si>
    <t xml:space="preserve">     Enter the sum here and in line 2 of part 5 of this schedule,   . . . . . . . . . . . </t>
  </si>
  <si>
    <r>
      <t>. . . . . . . . . .</t>
    </r>
    <r>
      <rPr>
        <sz val="9"/>
        <color indexed="8"/>
        <rFont val="Wingdings 3"/>
        <family val="1"/>
      </rPr>
      <t>u</t>
    </r>
  </si>
  <si>
    <r>
      <t>Column 1:</t>
    </r>
    <r>
      <rPr>
        <sz val="10.5"/>
        <color indexed="8"/>
        <rFont val="Arial"/>
        <family val="2"/>
      </rPr>
      <t xml:space="preserve"> Give the call sign of each station listed in space I (page 5, the Log of Substitute Programs) if that station:</t>
    </r>
  </si>
  <si>
    <t xml:space="preserve">   • Was carried by your system in substitution for a program that your system was permitted to delete under FCC rules and regular-</t>
  </si>
  <si>
    <t xml:space="preserve">      tions in effect on October 19, 1976 (as shown by the letter “P” in column 7 of space I); and</t>
  </si>
  <si>
    <r>
      <t xml:space="preserve">   • Broadcast one or more</t>
    </r>
    <r>
      <rPr>
        <sz val="10.5"/>
        <color indexed="8"/>
        <rFont val="Arial Bold"/>
        <family val="2"/>
      </rPr>
      <t xml:space="preserve"> </t>
    </r>
    <r>
      <rPr>
        <sz val="10.5"/>
        <color indexed="8"/>
        <rFont val="Calibri"/>
        <family val="2"/>
      </rPr>
      <t>live, nonnetwork  programs during  that optional  carriage  (as shown by the word “Yes” in column 2 of</t>
    </r>
  </si>
  <si>
    <t xml:space="preserve">     space I).</t>
  </si>
  <si>
    <r>
      <t xml:space="preserve">     Column 2:</t>
    </r>
    <r>
      <rPr>
        <sz val="10.5"/>
        <color indexed="8"/>
        <rFont val="Arial"/>
        <family val="2"/>
      </rPr>
      <t xml:space="preserve"> For each station give the number of</t>
    </r>
    <r>
      <rPr>
        <sz val="10.5"/>
        <color indexed="8"/>
        <rFont val="Arial Bold"/>
        <family val="2"/>
      </rPr>
      <t xml:space="preserve"> </t>
    </r>
    <r>
      <rPr>
        <sz val="10.5"/>
        <color indexed="8"/>
        <rFont val="Arial"/>
        <family val="2"/>
      </rPr>
      <t>live, nonnetwork programs carried in substitution for programs that were deleted</t>
    </r>
  </si>
  <si>
    <t>at your option. This figure should  correspond with the information in space I.</t>
  </si>
  <si>
    <r>
      <t xml:space="preserve">     Column 3:</t>
    </r>
    <r>
      <rPr>
        <sz val="10.5"/>
        <color indexed="8"/>
        <rFont val="Arial"/>
        <family val="2"/>
      </rPr>
      <t xml:space="preserve"> Enter the number of days in the calendar year: 365, except in a leap year.</t>
    </r>
  </si>
  <si>
    <r>
      <t xml:space="preserve">     Column 4:</t>
    </r>
    <r>
      <rPr>
        <sz val="10.5"/>
        <color indexed="8"/>
        <rFont val="Arial"/>
        <family val="2"/>
      </rPr>
      <t xml:space="preserve"> Divide the figure in column 2 by the figure in column 3, and give the result in column 4. Round to no less than the third</t>
    </r>
  </si>
  <si>
    <t xml:space="preserve">   3. NUMBER</t>
  </si>
  <si>
    <t xml:space="preserve">  4. DSE</t>
  </si>
  <si>
    <t xml:space="preserve">  1. CALL</t>
  </si>
  <si>
    <t xml:space="preserve">   2. NUMBER</t>
  </si>
  <si>
    <t xml:space="preserve">    SIGN</t>
  </si>
  <si>
    <t xml:space="preserve">     OF</t>
  </si>
  <si>
    <t xml:space="preserve">      OF DAYS</t>
  </si>
  <si>
    <t xml:space="preserve">      SIGN</t>
  </si>
  <si>
    <t xml:space="preserve">       OF</t>
  </si>
  <si>
    <t xml:space="preserve">     PROGRAMS</t>
  </si>
  <si>
    <t xml:space="preserve">      IN YEAR</t>
  </si>
  <si>
    <t xml:space="preserve">       PROGRAMS</t>
  </si>
  <si>
    <t xml:space="preserve">       IN YEAR</t>
  </si>
  <si>
    <t xml:space="preserve">     Enter the sum here and in line 3 of part 5 of this schedule,   . . . . . . . . </t>
  </si>
  <si>
    <r>
      <t>TOTAL NUMBER OF DSEs:</t>
    </r>
    <r>
      <rPr>
        <sz val="10"/>
        <color indexed="8"/>
        <rFont val="Arial"/>
        <family val="2"/>
      </rPr>
      <t xml:space="preserve"> Give the amounts from the boxes in parts 2, 3, and 4 of this schedule and add them to provide the total</t>
    </r>
  </si>
  <si>
    <r>
      <t>1. Number of DSEs from part 2</t>
    </r>
    <r>
      <rPr>
        <sz val="10"/>
        <color indexed="8"/>
        <rFont val="Webdings"/>
        <family val="1"/>
      </rPr>
      <t>=</t>
    </r>
  </si>
  <si>
    <r>
      <t>2. Number of DSEs from part 3</t>
    </r>
    <r>
      <rPr>
        <sz val="10"/>
        <color indexed="8"/>
        <rFont val="Webdings"/>
        <family val="1"/>
      </rPr>
      <t>=</t>
    </r>
  </si>
  <si>
    <r>
      <t>3. Number of DSEs from part 4</t>
    </r>
    <r>
      <rPr>
        <sz val="10"/>
        <color indexed="8"/>
        <rFont val="Webdings"/>
        <family val="1"/>
      </rPr>
      <t>=</t>
    </r>
  </si>
  <si>
    <t>SUM OF DSEs OF SUBSTITUTE-BASIS STATIONS:</t>
  </si>
  <si>
    <t>÷</t>
  </si>
  <si>
    <t>SUBSTITUTE-BASIS  STATIONS: COMPUTATION OF DSEs</t>
  </si>
  <si>
    <t>Basis Stations</t>
  </si>
  <si>
    <t>Substitute-</t>
  </si>
  <si>
    <t>SUM OF DSEs OF CATEGORY LAC STATIONS:</t>
  </si>
  <si>
    <t>=</t>
  </si>
  <si>
    <t>4. BASIS OF</t>
  </si>
  <si>
    <t>CATEGORY LAC STATIONS: COMPUTATION OF DSEs</t>
  </si>
  <si>
    <t>Capacity</t>
  </si>
  <si>
    <t>Channel</t>
  </si>
  <si>
    <t>Activated</t>
  </si>
  <si>
    <t>Lack of</t>
  </si>
  <si>
    <t>Time Due to</t>
  </si>
  <si>
    <t>Carried Part</t>
  </si>
  <si>
    <t>DSE SCHEDULE. PAGE 12.</t>
  </si>
  <si>
    <t>Line 7: Multiply line 6 by line 5 and enter here and on line 2, block 3, space L (page 7)</t>
  </si>
  <si>
    <t>LAC</t>
  </si>
  <si>
    <t xml:space="preserve">   were located within that station’s local service area and others were located outside that area. For the definition of a station’s “local</t>
  </si>
  <si>
    <r>
      <t xml:space="preserve">   What is a partially distant station?</t>
    </r>
    <r>
      <rPr>
        <sz val="11"/>
        <color indexed="8"/>
        <rFont val="Arial"/>
        <family val="2"/>
      </rPr>
      <t xml:space="preserve"> A station is “partially distant” if, at the time your system carried it, some of your subscribers</t>
    </r>
  </si>
  <si>
    <t xml:space="preserve">     blank.</t>
  </si>
  <si>
    <t xml:space="preserve">   • In block A, indicate, by checking “Yes” or “No,” whether your system carried any partially distant stations.</t>
  </si>
  <si>
    <t xml:space="preserve">   6 was checked “Yes,” use the total number of DSEs from part 5.</t>
  </si>
  <si>
    <t xml:space="preserve">   You must complete this part of the DSE schedule for the SUM OF PERMITTED DSEs in part 6, block B;  however, if block A of part</t>
  </si>
  <si>
    <t xml:space="preserve">   Instructions:</t>
  </si>
  <si>
    <t>• Compute a base rate fee for each subscriber group using the formula outline in block B of part 8 of this schedule on the preceding          page.  In making this computation, use the DSE and gross receipts figure applicable to the particular subscriber group (that is, the total DSEs for that group's complement of stations and total gross receipts from the subscribers in that group).  You do not need to show your actual calculations on the form.</t>
  </si>
  <si>
    <t>• Give the call sign for each of the stations in the subscriber group’s complement—that is, each station that is distant to all of the
subscribers in the group.</t>
  </si>
  <si>
    <t>Add lines A, C, and F. This is your base rate fee.</t>
  </si>
  <si>
    <t>G.</t>
  </si>
  <si>
    <t>Multiply line D by line E and enter here</t>
  </si>
  <si>
    <t>F.</t>
  </si>
  <si>
    <t>(the figure in section 2) and enter here</t>
  </si>
  <si>
    <t>Subtract 4.000 from total DSEs</t>
  </si>
  <si>
    <t>E.</t>
  </si>
  <si>
    <t>Enter 0.00330 of gross receipts</t>
  </si>
  <si>
    <t>D.</t>
  </si>
  <si>
    <r>
      <rPr>
        <b/>
        <sz val="10"/>
        <color indexed="8"/>
        <rFont val="Arial"/>
        <family val="2"/>
      </rPr>
      <t xml:space="preserve">Instructions: </t>
    </r>
    <r>
      <rPr>
        <sz val="10"/>
        <color indexed="8"/>
        <rFont val="Arial"/>
        <family val="2"/>
      </rPr>
      <t>You must give (1) the number of channels on which the cable system carried television broadcast stations</t>
    </r>
  </si>
  <si>
    <t>(Title of official position held in corporation or partnership)</t>
  </si>
  <si>
    <t xml:space="preserve"> •  I have examined the statement of account and hereby declare under penalty of law that all statements of fact contained herein</t>
  </si>
  <si>
    <t>Telephone</t>
  </si>
  <si>
    <t>Email (optional)</t>
  </si>
  <si>
    <t>Fax (optional)</t>
  </si>
  <si>
    <t xml:space="preserve">Typed or printed name: </t>
  </si>
  <si>
    <t>Title:</t>
  </si>
  <si>
    <t>Date:</t>
  </si>
  <si>
    <t xml:space="preserve">and nonbroadcast services . . . . . . . . . . . . . . . . . . . . . . . . . . . . . . . . . . . . . . . . . . . . . . . . . . . . . . . . . . . . . . . . . . . . . . . . . . . . . . . . . . . . . </t>
  </si>
  <si>
    <t xml:space="preserve">system carried television broadcast stations . . . . . . . . . . . . . . . . . . . . . . . . . . . . . . . . . . . . . . . . . . . . . . . . . . . . . . . . . . . . . . . . . . . . . </t>
  </si>
  <si>
    <t xml:space="preserve">   (Title of official position held in corporation or partnership)</t>
  </si>
  <si>
    <r>
      <t xml:space="preserve"> </t>
    </r>
    <r>
      <rPr>
        <sz val="10.5"/>
        <color indexed="8"/>
        <rFont val="Arial Bold"/>
        <family val="2"/>
      </rPr>
      <t>(Agent of owner other than corporation or partnership)</t>
    </r>
    <r>
      <rPr>
        <sz val="10.5"/>
        <color indexed="8"/>
        <rFont val="Arial"/>
        <family val="2"/>
      </rPr>
      <t xml:space="preserve"> I am the duly authorized agent of the owner of the cable system as identified</t>
    </r>
  </si>
  <si>
    <r>
      <rPr>
        <b/>
        <sz val="11"/>
        <color indexed="8"/>
        <rFont val="Arial"/>
        <family val="2"/>
      </rPr>
      <t xml:space="preserve">Instructions: </t>
    </r>
    <r>
      <rPr>
        <sz val="11"/>
        <color indexed="8"/>
        <rFont val="Arial"/>
        <family val="2"/>
      </rPr>
      <t>You must give (1) the number of channels on which the cable system carried television broadcast stations</t>
    </r>
  </si>
  <si>
    <r>
      <t>In the column headed “Call Sign”:</t>
    </r>
    <r>
      <rPr>
        <sz val="10"/>
        <color indexed="8"/>
        <rFont val="Arial"/>
        <family val="2"/>
      </rPr>
      <t xml:space="preserve"> list the call signs of all distant stations identified by the letter “O” in column 5</t>
    </r>
  </si>
  <si>
    <t>Space 9 Gross Receipts</t>
  </si>
  <si>
    <t>3.75 Fee Space 9 Gross Receipts</t>
  </si>
  <si>
    <t>Space G Basis of Carriage</t>
  </si>
  <si>
    <t xml:space="preserve">Subgroup  </t>
  </si>
  <si>
    <t>Subgroup Gross Receipts Total</t>
  </si>
  <si>
    <t>THIRTY-THIRD</t>
  </si>
  <si>
    <t>THIRTY-FOURTH</t>
  </si>
  <si>
    <t>THIRTY-FIFTH</t>
  </si>
  <si>
    <t>THIRTY-SIXTH</t>
  </si>
  <si>
    <t>THIRTY-SEVENTH</t>
  </si>
  <si>
    <t>THIRTY-EIGHTH</t>
  </si>
  <si>
    <t>THIRTY-NINTH</t>
  </si>
  <si>
    <t>FORTIETH</t>
  </si>
  <si>
    <t>FORTY-FIRST</t>
  </si>
  <si>
    <t>FORTY-SECOND</t>
  </si>
  <si>
    <t>FORTY-THIRD</t>
  </si>
  <si>
    <t>FORTY-FOURTH</t>
  </si>
  <si>
    <t>FORTY-FIFTH</t>
  </si>
  <si>
    <t>FORTY-SIXTH</t>
  </si>
  <si>
    <t>FORTY-SEVENTH</t>
  </si>
  <si>
    <t>FORTY-EIGHTH</t>
  </si>
  <si>
    <t>FORTY-NINTH</t>
  </si>
  <si>
    <t>FIFTIETH</t>
  </si>
  <si>
    <t>TWENTIETH</t>
  </si>
  <si>
    <t>FIFTY-FIRST</t>
  </si>
  <si>
    <t>FIFTY-SECOND</t>
  </si>
  <si>
    <t>FIFTY-THIRD</t>
  </si>
  <si>
    <t>FIFTY-FOURTH</t>
  </si>
  <si>
    <t>FIFTY-FIFTH</t>
  </si>
  <si>
    <t>FIFTY-SIXTH</t>
  </si>
  <si>
    <t>FIFTY-SEVENTH</t>
  </si>
  <si>
    <t>FIFTY-EIGHTH</t>
  </si>
  <si>
    <t>FIFTY-NINTH</t>
  </si>
  <si>
    <t>SIXTY-FIRST</t>
  </si>
  <si>
    <t>SIXTY-SECOND</t>
  </si>
  <si>
    <t>SIXTY-THIRD</t>
  </si>
  <si>
    <t>SIXTY-FOURTH</t>
  </si>
  <si>
    <t>SIXTY-FIFTH</t>
  </si>
  <si>
    <t>SIXTY-SIXTH</t>
  </si>
  <si>
    <t>SIXTY-SEVENTH</t>
  </si>
  <si>
    <t>SIXTY-EIGHTH</t>
  </si>
  <si>
    <t>SIXTY-NINTH</t>
  </si>
  <si>
    <t>SEVENTY-FIRST</t>
  </si>
  <si>
    <t>SEVENTY-SECOND</t>
  </si>
  <si>
    <t>SEVENTY-THIRD</t>
  </si>
  <si>
    <t>SEVENTY-FOURTH</t>
  </si>
  <si>
    <t>SEVENTY-FIFTH</t>
  </si>
  <si>
    <t>SEVENTY-SIXTH</t>
  </si>
  <si>
    <t>SEVENTY-SEVENTH</t>
  </si>
  <si>
    <t>SEVENTY-EIGHTH</t>
  </si>
  <si>
    <t>SEVENTY-NINTH</t>
  </si>
  <si>
    <t>SIXTIETH</t>
  </si>
  <si>
    <t>SEVENTIETH</t>
  </si>
  <si>
    <t>EIGHTIETH</t>
  </si>
  <si>
    <t>EIGHTY-FIRST</t>
  </si>
  <si>
    <t>EIGHTY-SECOND</t>
  </si>
  <si>
    <t>EIGHTY-THIRD</t>
  </si>
  <si>
    <t>EIGHTY-FOURTH</t>
  </si>
  <si>
    <t>EIGHTY-FIFTH</t>
  </si>
  <si>
    <t>EIGHTY-SIXTH</t>
  </si>
  <si>
    <t>EIGHTY-SEVENTH</t>
  </si>
  <si>
    <t>EIGHTY-EIGHTH</t>
  </si>
  <si>
    <t>EIGHTY-NINTH</t>
  </si>
  <si>
    <t>NINTIETH</t>
  </si>
  <si>
    <t>NINETY-FIRST</t>
  </si>
  <si>
    <t>NINETY-SECOND</t>
  </si>
  <si>
    <t>NINETY-THIRD</t>
  </si>
  <si>
    <t>NINETY-FOURTH</t>
  </si>
  <si>
    <t>NINETY-FIFTH</t>
  </si>
  <si>
    <t>NINETY-SIXTH</t>
  </si>
  <si>
    <t>NINETY-SEVENTH</t>
  </si>
  <si>
    <t>NINETY-EIGHTH</t>
  </si>
  <si>
    <t>NINETY-NINTH</t>
  </si>
  <si>
    <t>Subgroup/Community Name</t>
  </si>
  <si>
    <t>ONE HUNDREDTH</t>
  </si>
  <si>
    <t>ONE HUNDRED FIRST</t>
  </si>
  <si>
    <t>ONE HUNDRED SECOND</t>
  </si>
  <si>
    <t>ONE HUNDRED THIRD</t>
  </si>
  <si>
    <t>ONE HUNDRED FOURTH</t>
  </si>
  <si>
    <t>ONE HUNDRED FIFTH</t>
  </si>
  <si>
    <t>ONE HUNDRED SIXTH</t>
  </si>
  <si>
    <t>ONE HUNDRED SEVENTH</t>
  </si>
  <si>
    <t>ONE HUNDRED EIGHTH</t>
  </si>
  <si>
    <t>ONE HUNDRED NINTH</t>
  </si>
  <si>
    <t>ONE HUNDRED TENTH</t>
  </si>
  <si>
    <t>ONE HUNDRED ELEVENTH</t>
  </si>
  <si>
    <t>ONE HUNDRED TWELVTH</t>
  </si>
  <si>
    <t>ONE HUNDRED THIRTEENTH</t>
  </si>
  <si>
    <t>ONE HUNDRED FOURTEENTH</t>
  </si>
  <si>
    <t>ONE HUNDRED FIFTEENTH</t>
  </si>
  <si>
    <t>ONE HUNDRED SIXTEENTH</t>
  </si>
  <si>
    <t>ONE HUNDRED SEVENTEENTH</t>
  </si>
  <si>
    <t>ONE HUNDRED EIGHTEENTH</t>
  </si>
  <si>
    <t>ONE HUNDRED NINTEENTH</t>
  </si>
  <si>
    <t>ONE HUNDRED TWENTIETH</t>
  </si>
  <si>
    <t>ONE HUNDRED TWENTY-FIRST</t>
  </si>
  <si>
    <t>ONE HUNDRED TWENTY-SECOND</t>
  </si>
  <si>
    <t>ONE HUNDRED TWENTY-THIRD</t>
  </si>
  <si>
    <t>ONE HUNDRED TWENTY-FOURTH</t>
  </si>
  <si>
    <t>ONE HUNDRED TWENTY-FIFTH</t>
  </si>
  <si>
    <t>ONE HUNDRED TWENTY-SIXTH</t>
  </si>
  <si>
    <t>ONE HUNDRED TWENTY-SEVENTH</t>
  </si>
  <si>
    <t>ONE HUNDRED TWENTY-EIGHTH</t>
  </si>
  <si>
    <t>ONE HUNDRED TWENTY-NINTH</t>
  </si>
  <si>
    <t>ONE HUNDRED THIRTIETH</t>
  </si>
  <si>
    <t>ONE HUNDRED THIRTY-FIRST</t>
  </si>
  <si>
    <t>ONE HUNDRED THIRTY-SECOND</t>
  </si>
  <si>
    <t>ONE HUNDRED THIRTY-THIRD</t>
  </si>
  <si>
    <t>ONE HUNDRED THIRTY-FOURTH</t>
  </si>
  <si>
    <t>ONE HUNDRED THIRTY-FIFTH</t>
  </si>
  <si>
    <t>ONE HUNDRED THIRTY-SIXTH</t>
  </si>
  <si>
    <t>ONE HUNDRED THIRTY-SEVENTH</t>
  </si>
  <si>
    <t>ONE HUNDRED THIRTY-EIGHTH</t>
  </si>
  <si>
    <t>ONE HUNDRED THIRTY-NINTH</t>
  </si>
  <si>
    <t>ONE HUNDRED FORTIETH</t>
  </si>
  <si>
    <t>ONE HUNDRED FORTY-FIRST</t>
  </si>
  <si>
    <t>ONE HUNDRED FORTY-SECOND</t>
  </si>
  <si>
    <t>ONE HUNDRED FORTY-THIRD</t>
  </si>
  <si>
    <t>ONE HUNDRED FORTY-FOURTH</t>
  </si>
  <si>
    <t>ONE HUNDRED FORTY-FIFTH</t>
  </si>
  <si>
    <t>ONE HUNDRED FORTY-SIXTH</t>
  </si>
  <si>
    <t>ONE HUNDRED FORTY-SEVENTH</t>
  </si>
  <si>
    <t>ONE HUNDRED FORTY-EIGHTH</t>
  </si>
  <si>
    <t>** This is the decimal equivalent of 1/365, which is the interest assessment for one day late.</t>
  </si>
  <si>
    <t>* To view the interest rate chart click on www.copyright.gov/licensing/interest-rate.pdf. For further assistance please</t>
  </si>
  <si>
    <t>(interest charge)</t>
  </si>
  <si>
    <t>Line 4   Multiply line 3 by 0.00274** enter here and on line 3, block 4,</t>
  </si>
  <si>
    <t>x 0.00274</t>
  </si>
  <si>
    <t>days</t>
  </si>
  <si>
    <t>x</t>
  </si>
  <si>
    <t>Q</t>
  </si>
  <si>
    <t>You must complete this worksheet for those royalty payments submitted as a result of a late payment or underpayment.</t>
  </si>
  <si>
    <t>made by satellite carriers to satellite dish owners?</t>
  </si>
  <si>
    <t>During the accounting period did the cable system exclude any amounts of gross receipts for secondary transmissions</t>
  </si>
  <si>
    <t>scribers and amounts collected from subscribers receiving secondary transmissions pursuant to section 119.”</t>
  </si>
  <si>
    <t>service of providing secondary transmissions of primary broadcast transmitters, the system shall not include sub-</t>
  </si>
  <si>
    <t>“In determining the total number of subscribers and the gross amounts paid to the cable system for the basic</t>
  </si>
  <si>
    <t>lowing sentence:</t>
  </si>
  <si>
    <t>P</t>
  </si>
  <si>
    <t>The Satellite Home Viewer Act of 1988 amended Title 17, section 111(d)(1)(A), of the Copyright Act by adding the fol-</t>
  </si>
  <si>
    <t>SPECIAL STATEMENT CONCERNING GROSS RECEIPTS EXCLUSIONS</t>
  </si>
  <si>
    <t>E  Carried pursuant to individual waiver of FCC rules (76.7)</t>
  </si>
  <si>
    <t>*F   A station previously carried on a part-time or substitute basis prior to June 25, 1981</t>
  </si>
  <si>
    <t>M  Retransmission of a distant multicast stream.</t>
  </si>
  <si>
    <t xml:space="preserve">     76.61(b)(c)]</t>
  </si>
  <si>
    <t xml:space="preserve">     instructions for DSE schedule).</t>
  </si>
  <si>
    <t xml:space="preserve">1. CALL                </t>
  </si>
  <si>
    <t>BASIS</t>
  </si>
  <si>
    <t>2.  PERMITTED</t>
  </si>
  <si>
    <t>B  Specialty station as defined in 76.5(kk) (76.59(d)(1), 76.61(e)(1), 76.63(a) referring to 76.61(e)(1)</t>
  </si>
  <si>
    <r>
      <t>List the DSE for each distant station listed in parts 2, 3, and 4 of the schedule.
*(</t>
    </r>
    <r>
      <rPr>
        <b/>
        <sz val="10"/>
        <color indexed="8"/>
        <rFont val="Arial"/>
        <family val="2"/>
      </rPr>
      <t xml:space="preserve">Note: </t>
    </r>
    <r>
      <rPr>
        <sz val="10"/>
        <color indexed="8"/>
        <rFont val="Arial"/>
        <family val="2"/>
      </rPr>
      <t>For those stations identified by the letter “F” in column 2, you must complete the worksheet on page 14 of
this schedule to determine the DSE.)</t>
    </r>
  </si>
  <si>
    <t xml:space="preserve">                  x</t>
  </si>
  <si>
    <t xml:space="preserve">   x 0.0375</t>
  </si>
  <si>
    <t>Column 6: Compare the DSE figures listed in columns 2 and 5 and list the smaller of the two figures here. This figure should be entered</t>
  </si>
  <si>
    <t xml:space="preserve">     S—Substitute carriage under certain FCC rules, regulations, or authorizations. For further explanation, see page (vi) of the</t>
  </si>
  <si>
    <t xml:space="preserve">     B—Late-night programming: Carriage under FCC rules, sections 76.59(d)(3), 76.61(e)(3), or 76.63 (referring to</t>
  </si>
  <si>
    <t xml:space="preserve">     A—Part-time specialty programming: Carriage, on a part-time basis, of specialty programming under FCC rules, sections</t>
  </si>
  <si>
    <t xml:space="preserve">     (Note that the FCC rules and regulations cited below pertain to those in effect on June 24, 1981.)</t>
  </si>
  <si>
    <r>
      <rPr>
        <b/>
        <sz val="10"/>
        <color indexed="8"/>
        <rFont val="Arial"/>
        <family val="2"/>
      </rPr>
      <t>Instructions:</t>
    </r>
    <r>
      <rPr>
        <sz val="10"/>
        <color indexed="8"/>
        <rFont val="Arial"/>
        <family val="2"/>
      </rPr>
      <t xml:space="preserve"> You must complete this worksheet for those stations identifed by the letter “F” in column 2 of block B, part 6  (i.e., those</t>
    </r>
  </si>
  <si>
    <r>
      <rPr>
        <b/>
        <sz val="10"/>
        <color indexed="8"/>
        <rFont val="Arial"/>
        <family val="2"/>
      </rPr>
      <t>IMPORTANT</t>
    </r>
    <r>
      <rPr>
        <sz val="10"/>
        <color indexed="8"/>
        <rFont val="Arial"/>
        <family val="2"/>
      </rPr>
      <t>: The information you give in columns 2, 3, and 4 must be accurate and is subject to verifcation from the designated</t>
    </r>
  </si>
  <si>
    <t xml:space="preserve"> No—Complete the following sections.</t>
  </si>
  <si>
    <r>
      <rPr>
        <b/>
        <sz val="10"/>
        <color indexed="8"/>
        <rFont val="Arial"/>
        <family val="2"/>
      </rPr>
      <t>In General:</t>
    </r>
    <r>
      <rPr>
        <sz val="10"/>
        <color indexed="8"/>
        <rFont val="Arial"/>
        <family val="2"/>
      </rPr>
      <t xml:space="preserve"> If any of the stations you carried were partially distant, the statute allows you, in computing your base rate fee, to exclude receipts from subscribers located within the station’s local service area, from your system’s total gross receipts. To take advantage of this exclusion, you must:</t>
    </r>
  </si>
  <si>
    <r>
      <rPr>
        <b/>
        <sz val="10"/>
        <color indexed="8"/>
        <rFont val="Arial"/>
        <family val="2"/>
      </rPr>
      <t>First:</t>
    </r>
    <r>
      <rPr>
        <sz val="10"/>
        <color indexed="8"/>
        <rFont val="Arial"/>
        <family val="2"/>
      </rPr>
      <t xml:space="preserve"> Divide all of your subscribers into subscriber groups, each group consisting entirely of subscribers that are distant to the same station or the same group of stations. Next: Treat each subscriber group as if it were a separate cable system. Determine the number of DSEs and the portion of your system’s gross receipts attributable to that group, and calculate a separate base rate fee for each group.</t>
    </r>
  </si>
  <si>
    <t>NOTE: If any portion of your cable system is located within the top 100 television market and the station is not exempt in part 7, you must also compute a Syndicated Exclusivity Surcharge for each subscriber group. In this case, complete both block A and B below.  However, if your cable system is wholly located outside all major television markets, complete block A only.</t>
  </si>
  <si>
    <r>
      <rPr>
        <b/>
        <sz val="10"/>
        <color indexed="8"/>
        <rFont val="Arial"/>
        <family val="2"/>
      </rPr>
      <t>Step 2:</t>
    </r>
    <r>
      <rPr>
        <sz val="10"/>
        <color indexed="8"/>
        <rFont val="Arial"/>
        <family val="2"/>
      </rPr>
      <t xml:space="preserve"> For each wholly distant and each partially distant station you carried, determine which of your subscribers were located
outside the station’s local service area. A subscriber located outside the local service area of a station is distant to that station (and, by the same token, the station is distant to the subscriber.)</t>
    </r>
  </si>
  <si>
    <r>
      <rPr>
        <b/>
        <sz val="10"/>
        <color indexed="8"/>
        <rFont val="Arial"/>
        <family val="2"/>
      </rPr>
      <t>Step 3:</t>
    </r>
    <r>
      <rPr>
        <sz val="10"/>
        <color indexed="8"/>
        <rFont val="Arial"/>
        <family val="2"/>
      </rPr>
      <t xml:space="preserve"> Divide your subscribers into subscriber groups according to the complement of stations to which they are distant. Each
subscriber group must consist entirely of subscribers who are distant to exactly the same complement of stations. Note that a cable system will have only one subscriber group when the distant stations it carried have local service areas that coincide.</t>
    </r>
  </si>
  <si>
    <t>Computation     of                    Base Rate Fee</t>
  </si>
  <si>
    <r>
      <rPr>
        <b/>
        <sz val="10"/>
        <color indexed="8"/>
        <rFont val="Arial"/>
        <family val="2"/>
      </rPr>
      <t>IMPORTANT:</t>
    </r>
    <r>
      <rPr>
        <sz val="10"/>
        <color indexed="8"/>
        <rFont val="Arial"/>
        <family val="2"/>
      </rPr>
      <t xml:space="preserve"> It is no longer necessary to report television signals on a system-wide basis. Carriage of television broadcast signals shall instead be reported on a community-by-community basis (subscriber groups) if the cable system reported multiple channel line-ups in Space G.</t>
    </r>
  </si>
  <si>
    <t>1) your system is located wholly outside all major and smaller television markets, give each station’s DSE as you gave it in parts 2, 3, and 4 of this schedule; or,</t>
  </si>
  <si>
    <t xml:space="preserve"> last day of the accounting period (June 30 or December 31, as the case may be).</t>
  </si>
  <si>
    <t xml:space="preserve"> down by categories of secondary transmission service. In general, you can compute the number of subscribers in</t>
  </si>
  <si>
    <t xml:space="preserve"> each category by counting the number of billings in that category (the number of persons or organizations charged</t>
  </si>
  <si>
    <t xml:space="preserve"> separately for the particular service at the rate indicated—not the number of sets receiving service).</t>
  </si>
  <si>
    <t xml:space="preserve"> category, but do not include discounts allowed for advance payment.</t>
  </si>
  <si>
    <t xml:space="preserve"> systems most commonly provide to their subscribers. Give the number of subscribers and rate for each listed category</t>
  </si>
  <si>
    <t xml:space="preserve"> categories, that person or entity should be counted as a subscriber in each applicable category. Example: a residential</t>
  </si>
  <si>
    <t xml:space="preserve"> subscriber who pays extra for cable service to additional sets would be included in the count under “Service to the</t>
  </si>
  <si>
    <t xml:space="preserve"> first set” and would be counted once again under “Service to additional set(s).”</t>
  </si>
  <si>
    <t xml:space="preserve"> printed in block 1 (for example, tiers of services that include one or more secondary transmissions), list them, together</t>
  </si>
  <si>
    <t xml:space="preserve"> with the number of subscribers and rates, in the right-hand block. A two- or three-word description of the service is</t>
  </si>
  <si>
    <t xml:space="preserve"> sufficient.</t>
  </si>
  <si>
    <t xml:space="preserve"> Residential:</t>
  </si>
  <si>
    <t xml:space="preserve"> Motel, hotel</t>
  </si>
  <si>
    <t xml:space="preserve"> Commercial</t>
  </si>
  <si>
    <t>CARRIAGE</t>
  </si>
  <si>
    <t>SIGN</t>
  </si>
  <si>
    <t>6. LOCATION OF STATION</t>
  </si>
  <si>
    <t>1. CALL</t>
  </si>
  <si>
    <t>FCC. For Mexican or Canadian stations, if any, give the name of the community with which the station is identifed.</t>
  </si>
  <si>
    <t>tion “E” (exempt). For simulcasts, also enter “E”. If you carried the channel on any other basis, enter “O.” For a further</t>
  </si>
  <si>
    <t>the cable system and a primary transmitter or an association representing the primary transmitter, enter the designa-</t>
  </si>
  <si>
    <t>of a written agreement entered into on or before June 30, 2009, between a cable system or an association representing</t>
  </si>
  <si>
    <t>For the retransmission of a distant multicast stream that is not subject to a royalty payment because it is the subject</t>
  </si>
  <si>
    <t>carried the distant station on a part-time basis because of lack of activated channel capacity.</t>
  </si>
  <si>
    <t>cable system carried the distant station during the accounting period. Indicate by entering “LAC” if your cable system</t>
  </si>
  <si>
    <t>(for independent multicast), “E” (for noncommercial educational), or “E-M” (for noncommercial educational multicast).</t>
  </si>
  <si>
    <t>educational station, by entering the letter “N” (for network), “N-M” (for network multicast), “I” (for independent), “I-M”</t>
  </si>
  <si>
    <t>on which your cable system carried the station.</t>
  </si>
  <si>
    <t>its community of license. For example, WRC is Channel 4 in Washington, D.C. This may be different from the channel</t>
  </si>
  <si>
    <t>WETA-simulcast).</t>
  </si>
  <si>
    <t>cast stream as “WETA-2”. Simulcast streams must be reported in column 1 (list each stream separately; for example</t>
  </si>
  <si>
    <t>each multicast stream associated with a station according to its over-the-air designation. For example, report multi-</t>
  </si>
  <si>
    <t>• List the station here, and also in space I, if the station was carried both on a substitute basis and also on some other</t>
  </si>
  <si>
    <t>station was carried only on a substitute basis.</t>
  </si>
  <si>
    <t>• Do not list the station here in space G—but do list it in space I (the Special Statement and Program Log)—if the</t>
  </si>
  <si>
    <t>basis under specifc FCC rules, regulations, or authorizations:</t>
  </si>
  <si>
    <t>Television</t>
  </si>
  <si>
    <t>Transmitters:</t>
  </si>
  <si>
    <t>substitute program basis, as explained in the next paragraph.</t>
  </si>
  <si>
    <t>Primary</t>
  </si>
  <si>
    <t>76.59(d)(2) and (4), 76.61(e)(2) and (4), or 76.63 (referring to 76.61(e)(2) and (4))]; and (2) certain stations carried on a</t>
  </si>
  <si>
    <t>FCC rules and regulations in effect on June 24, 1981, permitting the carriage of certain network programs [sections</t>
  </si>
  <si>
    <t>G</t>
  </si>
  <si>
    <t>PRIMARY TRANSMITTERS: TELEVISION</t>
  </si>
  <si>
    <r>
      <t>In General:</t>
    </r>
    <r>
      <rPr>
        <sz val="10"/>
        <color indexed="8"/>
        <rFont val="Arial"/>
        <family val="2"/>
      </rPr>
      <t xml:space="preserve"> In space G, identify every television station (including translator stations and low power television stations)</t>
    </r>
  </si>
  <si>
    <r>
      <t>carried by your cable system during the accounting period,</t>
    </r>
    <r>
      <rPr>
        <sz val="10"/>
        <color indexed="8"/>
        <rFont val="Arial Bold"/>
        <family val="2"/>
      </rPr>
      <t xml:space="preserve"> </t>
    </r>
    <r>
      <rPr>
        <sz val="10"/>
        <color indexed="8"/>
        <rFont val="Arial"/>
        <family val="2"/>
      </rPr>
      <t>except (1) stations carried only on a part-time basis under</t>
    </r>
  </si>
  <si>
    <r>
      <t>Substitute Basis Stations:</t>
    </r>
    <r>
      <rPr>
        <sz val="10"/>
        <color indexed="8"/>
        <rFont val="Arial"/>
        <family val="2"/>
      </rPr>
      <t xml:space="preserve"> With respect to any distant stations carried by your cable system on a substitute program</t>
    </r>
  </si>
  <si>
    <r>
      <t>Column 1:</t>
    </r>
    <r>
      <rPr>
        <sz val="10"/>
        <color indexed="8"/>
        <rFont val="Arial"/>
        <family val="2"/>
      </rPr>
      <t xml:space="preserve"> List each station’s call sign. Do not report origination program services such as HBO, ESPN, etc. Identify</t>
    </r>
  </si>
  <si>
    <r>
      <t>Column 2:</t>
    </r>
    <r>
      <rPr>
        <sz val="10"/>
        <color indexed="8"/>
        <rFont val="Arial"/>
        <family val="2"/>
      </rPr>
      <t xml:space="preserve"> Give the channel number the FCC has assigned to the television station for broadcasting over-the-air in</t>
    </r>
  </si>
  <si>
    <r>
      <t>Column 3:</t>
    </r>
    <r>
      <rPr>
        <sz val="10"/>
        <color indexed="8"/>
        <rFont val="Arial"/>
        <family val="2"/>
      </rPr>
      <t xml:space="preserve"> Indicate in each case whether the station is a network station, an independent station, or a noncommercial</t>
    </r>
  </si>
  <si>
    <r>
      <t>Column 4:</t>
    </r>
    <r>
      <rPr>
        <sz val="10"/>
        <color indexed="8"/>
        <rFont val="Arial"/>
        <family val="2"/>
      </rPr>
      <t xml:space="preserve"> If the station is outside the local service area, (i.e. “distant”), enter “Yes”. If not, enter “No”. For an ex-</t>
    </r>
  </si>
  <si>
    <r>
      <t>Column 5:</t>
    </r>
    <r>
      <rPr>
        <sz val="10"/>
        <color indexed="8"/>
        <rFont val="Arial"/>
        <family val="2"/>
      </rPr>
      <t xml:space="preserve"> If you have entered “Yes” in column 4, you must complete column 5, stating the basis on which your</t>
    </r>
  </si>
  <si>
    <r>
      <t>Column 6:</t>
    </r>
    <r>
      <rPr>
        <sz val="10"/>
        <color indexed="8"/>
        <rFont val="Arial"/>
        <family val="2"/>
      </rPr>
      <t xml:space="preserve"> Give the location of each station. For U.S. stations, list the community to which the station is licensed by the</t>
    </r>
  </si>
  <si>
    <r>
      <t>Note:</t>
    </r>
    <r>
      <rPr>
        <sz val="10"/>
        <color indexed="8"/>
        <rFont val="Arial"/>
        <family val="2"/>
      </rPr>
      <t xml:space="preserve"> If you are utilizing multiple channel line-ups, use a separate space G for each channel line-up.</t>
    </r>
  </si>
  <si>
    <t>I</t>
  </si>
  <si>
    <t>O</t>
  </si>
  <si>
    <t>LOCATION OF STATION</t>
  </si>
  <si>
    <t>S/D</t>
  </si>
  <si>
    <t>AM or FM</t>
  </si>
  <si>
    <t>CALL SIGN</t>
  </si>
  <si>
    <t>signal, indicate this by placing a check mark in the “S/D” column.</t>
  </si>
  <si>
    <t>on the basis of monitoring, to be received at the headend, with the system’s FM antenna, during certain stated intervals.</t>
  </si>
  <si>
    <t>receivable if (1) it is carried by the system whenever it is received at the system’s headend, and (2) it can be expected,</t>
  </si>
  <si>
    <t>all-band basis whose signals were “generally receivable” by your cable system during the accounting period.</t>
  </si>
  <si>
    <t>H</t>
  </si>
  <si>
    <t>PRIMARY TRANSMITTERS: RADIO</t>
  </si>
  <si>
    <t>—</t>
  </si>
  <si>
    <t>SUBSTITUTE PROGRAM</t>
  </si>
  <si>
    <t>effect on October 19, 1976.</t>
  </si>
  <si>
    <t>gram was substituted for programming that your system was permitted to delete under FCC rules and regulations in</t>
  </si>
  <si>
    <t>period, was broadcast by a distant station and that your cable system substituted for the programming of another station</t>
  </si>
  <si>
    <t>clear. If you need more space, please attach additional pages.</t>
  </si>
  <si>
    <t>log in block 2.</t>
  </si>
  <si>
    <t>broadcast by a distant station?</t>
  </si>
  <si>
    <t>• During the accounting period, did your cable system carry, on a substitute basis, any nonnetwork television program</t>
  </si>
  <si>
    <t>1. SPECIAL STATEMENT CONCERNING SUBSTITUTE CARRIAGE</t>
  </si>
  <si>
    <t>Substitute</t>
  </si>
  <si>
    <t>DATE</t>
  </si>
  <si>
    <t>HOURS</t>
  </si>
  <si>
    <t>WHEN CARRIAGE OCCURRED</t>
  </si>
  <si>
    <t>DATES AND HOURS OF PART-TIME CARRIAGE</t>
  </si>
  <si>
    <t>curred during the accounting period.</t>
  </si>
  <si>
    <t>column 5 of space G.</t>
  </si>
  <si>
    <t>Carriage</t>
  </si>
  <si>
    <t>hours your system carried that station. If you need more space, please attach additional pages.</t>
  </si>
  <si>
    <t>time carriage due to lack of activated channel capacity, you are required to complete this log giving the total dates and</t>
  </si>
  <si>
    <t>J</t>
  </si>
  <si>
    <t>PART-TIME CARRIAGE LOG</t>
  </si>
  <si>
    <t>☛</t>
  </si>
  <si>
    <t>Address</t>
  </si>
  <si>
    <t>Information</t>
  </si>
  <si>
    <t>for Further</t>
  </si>
  <si>
    <t>Be Contacted</t>
  </si>
  <si>
    <t>Individual to</t>
  </si>
  <si>
    <t>N</t>
  </si>
  <si>
    <t>on which the cable system carried television broadcast stations</t>
  </si>
  <si>
    <t>2. Enter the total number of activated channels</t>
  </si>
  <si>
    <t>1. Enter the total number of channels on which the cable</t>
  </si>
  <si>
    <t>Channels</t>
  </si>
  <si>
    <t>to its subscribers and (2) the cable system’s total number of activated channels, during the accounting period.</t>
  </si>
  <si>
    <t>M</t>
  </si>
  <si>
    <t>CHANNELS</t>
  </si>
  <si>
    <t>ID number</t>
  </si>
  <si>
    <t>Accounting period</t>
  </si>
  <si>
    <t>First community served</t>
  </si>
  <si>
    <t xml:space="preserve">• Give the month and day when the carriage occurred. Use numerals, with the month first. Example: for April 10 give </t>
  </si>
  <si>
    <t xml:space="preserve"> “4/10.”</t>
  </si>
  <si>
    <t xml:space="preserve">• State the starting and ending times of carriage to the nearest quarter hour. In any case where carriage ran to the end of the </t>
  </si>
  <si>
    <t>television station’s broadcast day, you may give an approximate ending hour, followed by the abbreviation</t>
  </si>
  <si>
    <t>“app.” Example: “12:30 a.m.– 3:15 a.m. app.”</t>
  </si>
  <si>
    <t>• You may group together any dates when the hours of carriage were the same. Example: “5/10-5/14, 6:00 p.m.–</t>
  </si>
  <si>
    <t>12:00 p.m.”</t>
  </si>
  <si>
    <t>DSE SCHEDULE. PAGE 11. (CONTINUED)</t>
  </si>
  <si>
    <t>DSE SCHEDULE. PAGE 13. (CONTINUED)</t>
  </si>
  <si>
    <t>BLOCK A: TELEVISION MARKETS (CONTINUED)</t>
  </si>
  <si>
    <t xml:space="preserve"> unit in which it is generally billed. (Example: “$20/mth”). Summarize any standard rate variations within a particular rate</t>
  </si>
  <si>
    <t xml:space="preserve">      (the figure in section 2) and enter here. . . . . . . . . . . . . . . . .</t>
  </si>
  <si>
    <t>SYSTEM ID#</t>
  </si>
  <si>
    <t>rate title of the subsidiary, not that of the parent corporation.</t>
  </si>
  <si>
    <t>List any other name or names under which the owner conducts the business of the cable system.</t>
  </si>
  <si>
    <t xml:space="preserve">  LEGAL NAME OF OWNER/MAILING ADDRESS OF CABLE SYSTEM</t>
  </si>
  <si>
    <t>with all communities.</t>
  </si>
  <si>
    <t xml:space="preserve">  (enter four digit year and 1 (for Jan-Jun period) or 2 (for Jul-Dec period)  No spaces)</t>
  </si>
  <si>
    <t xml:space="preserve"> Yes—Complete the DSE schedule.</t>
  </si>
  <si>
    <r>
      <t xml:space="preserve"> </t>
    </r>
    <r>
      <rPr>
        <sz val="10"/>
        <color indexed="8"/>
        <rFont val="Arial"/>
        <family val="2"/>
      </rPr>
      <t>No—Leave block 3 below blank and complete line 1, block 4.</t>
    </r>
  </si>
  <si>
    <t>Line 6: Enter total number of DSEs from line 3</t>
  </si>
  <si>
    <t>Line 5: Multiply line 4 by 0.0375 and enter sum here</t>
  </si>
  <si>
    <t>Line 4: Enter gross receipts from space K (page 7)</t>
  </si>
  <si>
    <t>Line 3: Subtract line 2 from line 1. This is the total number of DSEs subject to the 3.75 rate.</t>
  </si>
  <si>
    <t>Line 2: Enter the sum of permitted DSEs from block B above</t>
  </si>
  <si>
    <t>Line 1: Enter the total number of DSEs from part 5 of this schedule</t>
  </si>
  <si>
    <t>BLOCK C: COMPUTATION OF 3.75 FEE</t>
  </si>
  <si>
    <t>Column 3:</t>
  </si>
  <si>
    <t>BLOCK B: CARRIAGE OF PERMITTED DSEs</t>
  </si>
  <si>
    <t>BLOCK A: TELEVISION MARKETS</t>
  </si>
  <si>
    <t>DSE SCHEDULE. PAGE 13.</t>
  </si>
  <si>
    <t>PERIOD</t>
  </si>
  <si>
    <t>6. PERMITTED</t>
  </si>
  <si>
    <t>5. PRESENT</t>
  </si>
  <si>
    <t>3. ACCOUNTING</t>
  </si>
  <si>
    <t>2. PRIOR</t>
  </si>
  <si>
    <t>PERMITTED DSE FOR STATIONS CARRIED ON A PART-TIME AND SUBSTITUTE BASIS</t>
  </si>
  <si>
    <t>in block B, column 3 of part 6 for this station.</t>
  </si>
  <si>
    <t>Column 5: Indicate the station’s DSE for the current accounting period as computed in parts 2, 3, and 4 of this schedule.</t>
  </si>
  <si>
    <t>76.61(e)(3)).</t>
  </si>
  <si>
    <t>76.59(d)(1),76.61(e)(1), or 76.63 (referring to 76.61(e)(1)).</t>
  </si>
  <si>
    <t>Part-Time and</t>
  </si>
  <si>
    <t>Permitted</t>
  </si>
  <si>
    <t>Column 3: Indicate the accounting period and year in which the carriage and DSE occurred (e.g., 1981/1).</t>
  </si>
  <si>
    <t>Schedule for</t>
  </si>
  <si>
    <t>Column 2: Indicate the DSE for this station for a single accounting period, occurring between January 1, 1978 and June 30, 1981.</t>
  </si>
  <si>
    <t>the DSE</t>
  </si>
  <si>
    <t>Column 1: List the call sign for each distant station identifed by the letter “F” in column 2 of part 6 of the DSE schedule.</t>
  </si>
  <si>
    <t>Computating</t>
  </si>
  <si>
    <t>stations carried prior to June 25, 1981, under former FCC rules governing part-time and substitute carriage.)</t>
  </si>
  <si>
    <t>Worksheet for</t>
  </si>
  <si>
    <t>DSE SCHEDULE. PAGE 14.</t>
  </si>
  <si>
    <t>Base Rate Fee</t>
  </si>
  <si>
    <t>(the amount in section 1)</t>
  </si>
  <si>
    <t>Section</t>
  </si>
  <si>
    <t>BLOCK B: NO PARTIALLY DISTANT STATIONS—COMPUTATION OF BASE RATE FEE</t>
  </si>
  <si>
    <t>BLOCK A: CARRIAGE OF PARTIALLY DISTANT STATIONS</t>
  </si>
  <si>
    <t>of</t>
  </si>
  <si>
    <t>DSE SCHEDULE. PAGE 16.</t>
  </si>
  <si>
    <t>• Add the DSEs for each station. This gives you the total DSEs for the particular subscriber group.</t>
  </si>
  <si>
    <t>• If:</t>
  </si>
  <si>
    <t>• Identify the communities/areas represented by each subscriber group.</t>
  </si>
  <si>
    <t>In each section:</t>
  </si>
  <si>
    <t>How to Identify a Subscriber Group for Partially Distant Stations</t>
  </si>
  <si>
    <t>Distant</t>
  </si>
  <si>
    <t>Partially</t>
  </si>
  <si>
    <t>for</t>
  </si>
  <si>
    <t>Enter here and in block 3, line 1, space L (page 7)</t>
  </si>
  <si>
    <t>DSE SCHEDULE. PAGE 17.</t>
  </si>
  <si>
    <t>Gross Receipts Fourth Group</t>
  </si>
  <si>
    <t>Gross Receipts Third Group</t>
  </si>
  <si>
    <t>Total DSEs</t>
  </si>
  <si>
    <t>COMMUNITY/ AREA</t>
  </si>
  <si>
    <t>Gross Receipts Second Group</t>
  </si>
  <si>
    <t>Gross Receipts First Group</t>
  </si>
  <si>
    <t>BLOCK A: COMPUTATION OF BASE RATE FEES FOR EACH SUBSCRIBER GROUP</t>
  </si>
  <si>
    <t xml:space="preserve">   CALL SIGN</t>
  </si>
  <si>
    <t xml:space="preserve">  DSE</t>
  </si>
  <si>
    <t>INSTRUCTIONS: In line 1, give any business or trade names used to identify the business and operation of the system unless these</t>
  </si>
  <si>
    <t xml:space="preserve">ACCOUNTING PERIOD COVERED BY THIS STATEMENT: </t>
  </si>
  <si>
    <t>1. Call Sign</t>
  </si>
  <si>
    <t>2. B'cast Channel Number</t>
  </si>
  <si>
    <t>3. Type of Station</t>
  </si>
  <si>
    <t>6. Location of Station</t>
  </si>
  <si>
    <t>N-M</t>
  </si>
  <si>
    <t>I-M</t>
  </si>
  <si>
    <t>E-M</t>
  </si>
  <si>
    <t xml:space="preserve">  CALL SIGN</t>
  </si>
  <si>
    <r>
      <t>In the column headed “DSE”:</t>
    </r>
    <r>
      <rPr>
        <sz val="10"/>
        <color indexed="8"/>
        <rFont val="Arial"/>
        <family val="2"/>
      </rPr>
      <t xml:space="preserve"> for each independent station, give the DSE as “1.0”;  for each network or noncom-</t>
    </r>
  </si>
  <si>
    <t>Yes</t>
  </si>
  <si>
    <t>No</t>
  </si>
  <si>
    <t>in line 1 of space B and that the owner is not a corporation or partnership; or</t>
  </si>
  <si>
    <t>in line 1 of space B.</t>
  </si>
  <si>
    <t>are true, complete, and correct to the best of my knowledge, information, and belief, and are made in good faith.</t>
  </si>
  <si>
    <t>[18 U.S.C., Section 1001(1986)]</t>
  </si>
  <si>
    <t>Column 4: Indicate the basis of carriage on which the station was carried by listing one of the following letters:</t>
  </si>
  <si>
    <t>below the identified city or town.</t>
  </si>
  <si>
    <r>
      <t>Note:</t>
    </r>
    <r>
      <rPr>
        <sz val="10"/>
        <color indexed="8"/>
        <rFont val="Arial"/>
        <family val="2"/>
      </rPr>
      <t xml:space="preserve"> Entities and properties such as hotels, apartments, condominiums, or mobile home parks should be reported in parentheses</t>
    </r>
  </si>
  <si>
    <t>Substitute Carriage: Special Statement and Program Log</t>
  </si>
  <si>
    <t>2.  LOG OF SUBSTITUTE PROGRAMS</t>
  </si>
  <si>
    <r>
      <rPr>
        <b/>
        <sz val="10.5"/>
        <color indexed="8"/>
        <rFont val="Arial"/>
        <family val="2"/>
      </rPr>
      <t xml:space="preserve">In General: </t>
    </r>
    <r>
      <rPr>
        <sz val="10.5"/>
        <color indexed="8"/>
        <rFont val="Arial"/>
        <family val="2"/>
      </rPr>
      <t>List each substitute program on a separate line. Use abbreviations wherever possible, if their meaning is</t>
    </r>
  </si>
  <si>
    <r>
      <t xml:space="preserve">    </t>
    </r>
    <r>
      <rPr>
        <b/>
        <sz val="10.5"/>
        <color indexed="8"/>
        <rFont val="Arial"/>
        <family val="2"/>
      </rPr>
      <t>Column 1:</t>
    </r>
    <r>
      <rPr>
        <sz val="10.5"/>
        <color indexed="8"/>
        <rFont val="Arial"/>
        <family val="2"/>
      </rPr>
      <t xml:space="preserve"> Give the title of every nonnetwork television program (substitute program) that, during the accounting</t>
    </r>
  </si>
  <si>
    <r>
      <rPr>
        <b/>
        <sz val="10.5"/>
        <color indexed="8"/>
        <rFont val="Arial"/>
        <family val="2"/>
      </rPr>
      <t xml:space="preserve">    Column 2:</t>
    </r>
    <r>
      <rPr>
        <sz val="10.5"/>
        <color indexed="8"/>
        <rFont val="Arial"/>
        <family val="2"/>
      </rPr>
      <t xml:space="preserve"> If the program was broadcast live, enter “Yes.” Otherwise enter “No.”</t>
    </r>
  </si>
  <si>
    <r>
      <rPr>
        <b/>
        <sz val="10.5"/>
        <color indexed="8"/>
        <rFont val="Arial"/>
        <family val="2"/>
      </rPr>
      <t xml:space="preserve">    Column 3</t>
    </r>
    <r>
      <rPr>
        <sz val="10.5"/>
        <color indexed="8"/>
        <rFont val="Arial"/>
        <family val="2"/>
      </rPr>
      <t>: Give the call sign of the station broadcasting the substitute program.</t>
    </r>
  </si>
  <si>
    <r>
      <rPr>
        <b/>
        <sz val="10.5"/>
        <color indexed="8"/>
        <rFont val="Arial"/>
        <family val="2"/>
      </rPr>
      <t xml:space="preserve">    Column 4:</t>
    </r>
    <r>
      <rPr>
        <sz val="10.5"/>
        <color indexed="8"/>
        <rFont val="Arial"/>
        <family val="2"/>
      </rPr>
      <t xml:space="preserve"> Give the broadcast station’s location (the community to which the station is licensed by the FCC or, in</t>
    </r>
  </si>
  <si>
    <t>the case of Mexican or Canadian stations, if any, the community with which the station is identified).</t>
  </si>
  <si>
    <r>
      <rPr>
        <b/>
        <sz val="10.5"/>
        <color indexed="8"/>
        <rFont val="Arial"/>
        <family val="2"/>
      </rPr>
      <t xml:space="preserve">    Column 5:</t>
    </r>
    <r>
      <rPr>
        <sz val="10.5"/>
        <color indexed="8"/>
        <rFont val="Arial"/>
        <family val="2"/>
      </rPr>
      <t xml:space="preserve"> Give the month and day when your system carried the substitute program. Use numerals, with the month</t>
    </r>
  </si>
  <si>
    <t>first. Example: for May 7 give “5/7.”</t>
  </si>
  <si>
    <r>
      <rPr>
        <b/>
        <sz val="10.5"/>
        <color indexed="8"/>
        <rFont val="Arial"/>
        <family val="2"/>
      </rPr>
      <t xml:space="preserve">    Column 6:</t>
    </r>
    <r>
      <rPr>
        <sz val="10.5"/>
        <color indexed="8"/>
        <rFont val="Arial"/>
        <family val="2"/>
      </rPr>
      <t xml:space="preserve"> State the times when the substitute program was carried by your cable system. List the times accurately</t>
    </r>
  </si>
  <si>
    <t>to the nearest five minutes. Example: a program carried by a system from 6:01:15 p.m. to 6:28:30 p.m. should be</t>
  </si>
  <si>
    <t>stated as “6:00–6:30 p.m.”</t>
  </si>
  <si>
    <r>
      <rPr>
        <b/>
        <sz val="10.5"/>
        <color indexed="8"/>
        <rFont val="Arial"/>
        <family val="2"/>
      </rPr>
      <t xml:space="preserve">    Column 7:</t>
    </r>
    <r>
      <rPr>
        <sz val="10.5"/>
        <color indexed="8"/>
        <rFont val="Arial"/>
        <family val="2"/>
      </rPr>
      <t xml:space="preserve"> Enter the letter “R” if the listed program was substituted for programming that your system was required</t>
    </r>
  </si>
  <si>
    <t>to delete under FCC rules and regulations in effect during the accounting period; enter the letter “P” if the listed pro</t>
  </si>
  <si>
    <t>WHEN SUBSTITUTE CARRIAGE OCCURRED</t>
  </si>
  <si>
    <t>7.  REASON FOR DELETION</t>
  </si>
  <si>
    <t>1.  TITLE OF PROGRAM</t>
  </si>
  <si>
    <t>2.  LIVE? Yes or No</t>
  </si>
  <si>
    <t>Multiply line B by 3.000 and enter here</t>
  </si>
  <si>
    <t>C.</t>
  </si>
  <si>
    <t>Enter 0.00701 of gross receipts</t>
  </si>
  <si>
    <t>B.</t>
  </si>
  <si>
    <t>Enter 0.01064 of gross receipts</t>
  </si>
  <si>
    <t>A.</t>
  </si>
  <si>
    <r>
      <t xml:space="preserve">If the figure in section 2 is </t>
    </r>
    <r>
      <rPr>
        <b/>
        <sz val="9"/>
        <color indexed="8"/>
        <rFont val="Arial"/>
        <family val="2"/>
      </rPr>
      <t>more than 4.000</t>
    </r>
    <r>
      <rPr>
        <sz val="9"/>
        <color indexed="8"/>
        <rFont val="Arial"/>
        <family val="2"/>
      </rPr>
      <t>, compute your base rate fee here and leave section 3 blank.</t>
    </r>
  </si>
  <si>
    <r>
      <rPr>
        <b/>
        <sz val="10"/>
        <color indexed="8"/>
        <rFont val="Arial"/>
        <family val="2"/>
      </rPr>
      <t>Finally:</t>
    </r>
    <r>
      <rPr>
        <sz val="10"/>
        <color indexed="8"/>
        <rFont val="Arial"/>
        <family val="2"/>
      </rPr>
      <t xml:space="preserve"> Add up the separate base rate fees for each subscriber group. That total is the base rate fee for your system.</t>
    </r>
  </si>
  <si>
    <r>
      <rPr>
        <b/>
        <sz val="10"/>
        <color indexed="8"/>
        <rFont val="Arial"/>
        <family val="2"/>
      </rPr>
      <t>Step 1:</t>
    </r>
    <r>
      <rPr>
        <sz val="10"/>
        <color indexed="8"/>
        <rFont val="Arial"/>
        <family val="2"/>
      </rPr>
      <t xml:space="preserve"> For each community served, determine the local service area of each wholly distant and each partially distant station you
carried to that community.</t>
    </r>
  </si>
  <si>
    <r>
      <rPr>
        <b/>
        <sz val="10"/>
        <color indexed="8"/>
        <rFont val="Arial"/>
        <family val="2"/>
      </rPr>
      <t>Computing the base rate fee for each subscriber group:</t>
    </r>
    <r>
      <rPr>
        <sz val="10"/>
        <color indexed="8"/>
        <rFont val="Arial"/>
        <family val="2"/>
      </rPr>
      <t xml:space="preserve"> Block A contains separate sections, one for each of your system’s subscriber groups.</t>
    </r>
  </si>
  <si>
    <t>Total Gross Receipts</t>
  </si>
  <si>
    <t>Check figure</t>
  </si>
  <si>
    <r>
      <t>Base Rate Fee</t>
    </r>
    <r>
      <rPr>
        <sz val="10"/>
        <color indexed="8"/>
        <rFont val="Arial"/>
        <family val="2"/>
      </rPr>
      <t xml:space="preserve"> Third Group</t>
    </r>
  </si>
  <si>
    <r>
      <t>Base Rate Fee</t>
    </r>
    <r>
      <rPr>
        <sz val="10"/>
        <color indexed="8"/>
        <rFont val="Arial"/>
        <family val="2"/>
      </rPr>
      <t xml:space="preserve"> Fourth Group</t>
    </r>
  </si>
  <si>
    <r>
      <t xml:space="preserve">Base Rate Fee </t>
    </r>
    <r>
      <rPr>
        <sz val="10"/>
        <color indexed="8"/>
        <rFont val="Arial"/>
        <family val="2"/>
      </rPr>
      <t>Second Group</t>
    </r>
  </si>
  <si>
    <r>
      <t>Base Rate Fee</t>
    </r>
    <r>
      <rPr>
        <sz val="10"/>
        <color indexed="8"/>
        <rFont val="Arial"/>
        <family val="2"/>
      </rPr>
      <t xml:space="preserve"> First Group</t>
    </r>
  </si>
  <si>
    <r>
      <t>Base Rate Fee:</t>
    </r>
    <r>
      <rPr>
        <sz val="10"/>
        <color indexed="8"/>
        <rFont val="Arial"/>
        <family val="2"/>
      </rPr>
      <t xml:space="preserve"> Add the </t>
    </r>
    <r>
      <rPr>
        <sz val="10"/>
        <color indexed="8"/>
        <rFont val="Arial Bold"/>
        <family val="2"/>
      </rPr>
      <t>base rate fees</t>
    </r>
    <r>
      <rPr>
        <sz val="10"/>
        <color indexed="8"/>
        <rFont val="Arial"/>
        <family val="2"/>
      </rPr>
      <t xml:space="preserve"> for each subscriber group as shown in the boxes above.</t>
    </r>
  </si>
  <si>
    <t>SUBSCRIBER GROUP</t>
  </si>
  <si>
    <t>FIRST</t>
  </si>
  <si>
    <t>SECOND</t>
  </si>
  <si>
    <t>THIRD</t>
  </si>
  <si>
    <t>FOURTH</t>
  </si>
  <si>
    <t>FIFTH</t>
  </si>
  <si>
    <t>SIXTH</t>
  </si>
  <si>
    <t>SEVENTH</t>
  </si>
  <si>
    <t>EIGHTH</t>
  </si>
  <si>
    <t>NINTH</t>
  </si>
  <si>
    <t>TENTH</t>
  </si>
  <si>
    <t>ELEVENTH</t>
  </si>
  <si>
    <t>TWELVTH</t>
  </si>
  <si>
    <t>THIRTEENTH</t>
  </si>
  <si>
    <t>FOURTEENTH</t>
  </si>
  <si>
    <t>FIFTEENTH</t>
  </si>
  <si>
    <t>SIXTEENTH</t>
  </si>
  <si>
    <t>SEVENTEENTH</t>
  </si>
  <si>
    <t>EIGHTEENTH</t>
  </si>
  <si>
    <t>NINTEENTH</t>
  </si>
  <si>
    <t>TWENTY-FIRST</t>
  </si>
  <si>
    <t>TWENTY-SECOND</t>
  </si>
  <si>
    <t>TWENTY-THIRD</t>
  </si>
  <si>
    <t>TWENTY-FOURTH</t>
  </si>
  <si>
    <t>TWENTY-FIFTH</t>
  </si>
  <si>
    <t>TWENTY-SIXTH</t>
  </si>
  <si>
    <t>TWENTY-SEVENTH</t>
  </si>
  <si>
    <t>TWENTY-EIGHTH</t>
  </si>
  <si>
    <t>TWENTY-NINTH</t>
  </si>
  <si>
    <t>THIRTIETH</t>
  </si>
  <si>
    <t>THIRTY-FIRST</t>
  </si>
  <si>
    <t>THIRTY-SECOND</t>
  </si>
  <si>
    <t>Nonpermitted 3.75 Stations</t>
  </si>
  <si>
    <t>AD</t>
  </si>
  <si>
    <t>AQ</t>
  </si>
  <si>
    <t>AP</t>
  </si>
  <si>
    <t>AS</t>
  </si>
  <si>
    <t>AT</t>
  </si>
  <si>
    <t>AW</t>
  </si>
  <si>
    <t>AF</t>
  </si>
  <si>
    <t>AJ</t>
  </si>
  <si>
    <t>AH</t>
  </si>
  <si>
    <t>AE</t>
  </si>
  <si>
    <t>AA</t>
  </si>
  <si>
    <t>AB</t>
  </si>
  <si>
    <t>AC</t>
  </si>
  <si>
    <t>AG</t>
  </si>
  <si>
    <t>AO</t>
  </si>
  <si>
    <t>AL</t>
  </si>
  <si>
    <t>AK</t>
  </si>
  <si>
    <t>AI</t>
  </si>
  <si>
    <t>AU</t>
  </si>
  <si>
    <t>AR</t>
  </si>
  <si>
    <t>AM</t>
  </si>
  <si>
    <t>AN</t>
  </si>
  <si>
    <t>AV</t>
  </si>
  <si>
    <t xml:space="preserve"> $</t>
  </si>
  <si>
    <r>
      <t xml:space="preserve">INSTRUCTIONS: </t>
    </r>
    <r>
      <rPr>
        <sz val="10"/>
        <color indexed="8"/>
        <rFont val="Arial"/>
        <family val="2"/>
      </rPr>
      <t>In line 1, give any business or trade names used to identify the business and operation of the system unless these</t>
    </r>
  </si>
  <si>
    <t xml:space="preserve">. . . . . . . . . . . . . . . . . . . . . . . . . . . . . . . . . . . </t>
  </si>
  <si>
    <t xml:space="preserve"> SECONDARY TRANSMISSION SERVICE: SUBSCRIBERS AND RATES</t>
  </si>
  <si>
    <t xml:space="preserve"> system, that is, the retransmission of television and radio broadcasts by your system to subscribers. Give information</t>
  </si>
  <si>
    <t xml:space="preserve"> about other services (including pay cable) in space F, not here. All the facts you state must be those existing on the</t>
  </si>
  <si>
    <t>___________________________________</t>
  </si>
  <si>
    <t>____________________________________</t>
  </si>
  <si>
    <t xml:space="preserve"> 4. DSE</t>
  </si>
  <si>
    <t>prints correctly</t>
  </si>
  <si>
    <t xml:space="preserve">            (If zero, leave lines 4–7 blank and proceed to part 7 of this schedule)</t>
  </si>
  <si>
    <t>List the call signs of distant stations listed in part 2, 3, and 4 of this schedule that your system was permitted to carry under FCC rules and regulations prior to June 25, 1981. For further explanation of permitted stations, see the
instructions for the DSE Schedule. (Note: The letter M below refers to an exempt multicast stream as set forth in the Satellite Television Extension and Localism Act of 2010.)</t>
  </si>
  <si>
    <t xml:space="preserve"> Yes—Complete part 8 of the schedule—DO NOT COMPLETE THE REMAINDER OF PART 6 AND 7.</t>
  </si>
  <si>
    <t xml:space="preserve"> No—Complete blocks B and C below.</t>
  </si>
  <si>
    <t>Is the cable system located wholly outside of all major and smaller markets as defined under section 76.5 of FCC rules and regulations in effect on June 24, 1981?</t>
  </si>
  <si>
    <t>Column 2:</t>
  </si>
  <si>
    <t>Enter the appropriate letter indicating the basis on which you carried a permitted station.</t>
  </si>
  <si>
    <t>BASIS OF</t>
  </si>
  <si>
    <t>(Note the FCC rules and regulations cited below pertain to those in effect on June 24, 1981.)</t>
  </si>
  <si>
    <t>PERMITTED</t>
  </si>
  <si>
    <t>A   Stations carried pursuant to the FCC market quota rules [76.57, 76.59(b), 76.61(b)(c), 76.63(a) referring to</t>
  </si>
  <si>
    <t>C  Noncommerical educational station [76.59(c), 76.61(d), 76.63(a) referring to 76.61(d)]</t>
  </si>
  <si>
    <t>D  Grandfathered station (76.65) (see paragraph regarding substitution of grandfathered stations in the</t>
  </si>
  <si>
    <t>3.  STATION'S CALL SIGN</t>
  </si>
  <si>
    <t>4.  STATION'S LOCATION</t>
  </si>
  <si>
    <t>5.  MONTH AND DAY</t>
  </si>
  <si>
    <t>6.  TIMES</t>
  </si>
  <si>
    <r>
      <rPr>
        <b/>
        <sz val="10"/>
        <color indexed="8"/>
        <rFont val="Arial"/>
        <family val="2"/>
      </rPr>
      <t>In General:</t>
    </r>
    <r>
      <rPr>
        <sz val="10"/>
        <color indexed="8"/>
        <rFont val="Arial"/>
        <family val="2"/>
      </rPr>
      <t xml:space="preserve"> List every radio station carried on a separate and discrete basis and list those FM stations carried on an</t>
    </r>
  </si>
  <si>
    <r>
      <rPr>
        <b/>
        <sz val="10"/>
        <color indexed="8"/>
        <rFont val="Arial"/>
        <family val="2"/>
      </rPr>
      <t xml:space="preserve">Special Instructions Concerning All-Band FM Carriage: </t>
    </r>
    <r>
      <rPr>
        <sz val="10"/>
        <color indexed="8"/>
        <rFont val="Arial"/>
        <family val="2"/>
      </rPr>
      <t>Under Copyright Office regulations, an FM signal is generally</t>
    </r>
  </si>
  <si>
    <r>
      <rPr>
        <b/>
        <sz val="10"/>
        <color indexed="8"/>
        <rFont val="Arial"/>
        <family val="2"/>
      </rPr>
      <t xml:space="preserve">    Column 1:</t>
    </r>
    <r>
      <rPr>
        <sz val="10"/>
        <color indexed="8"/>
        <rFont val="Arial"/>
        <family val="2"/>
      </rPr>
      <t xml:space="preserve"> Identify the call sign of each station carried.</t>
    </r>
  </si>
  <si>
    <r>
      <rPr>
        <b/>
        <sz val="10"/>
        <color indexed="8"/>
        <rFont val="Arial"/>
        <family val="2"/>
      </rPr>
      <t xml:space="preserve">    Column 2:</t>
    </r>
    <r>
      <rPr>
        <sz val="10"/>
        <color indexed="8"/>
        <rFont val="Arial"/>
        <family val="2"/>
      </rPr>
      <t xml:space="preserve"> State whether the station is AM or FM.</t>
    </r>
  </si>
  <si>
    <r>
      <rPr>
        <b/>
        <sz val="10"/>
        <color indexed="8"/>
        <rFont val="Arial"/>
        <family val="2"/>
      </rPr>
      <t xml:space="preserve">    Column 3:</t>
    </r>
    <r>
      <rPr>
        <sz val="10"/>
        <color indexed="8"/>
        <rFont val="Arial"/>
        <family val="2"/>
      </rPr>
      <t xml:space="preserve"> If the radio station’s signal was electronically processed by the cable system as a separate and discrete</t>
    </r>
  </si>
  <si>
    <r>
      <rPr>
        <b/>
        <sz val="10"/>
        <color indexed="8"/>
        <rFont val="Arial"/>
        <family val="2"/>
      </rPr>
      <t xml:space="preserve">    Column 4:</t>
    </r>
    <r>
      <rPr>
        <sz val="10"/>
        <color indexed="8"/>
        <rFont val="Arial"/>
        <family val="2"/>
      </rPr>
      <t xml:space="preserve"> Give the station’s location (the community to which the station is licensed by the FCC or, in the case of</t>
    </r>
  </si>
  <si>
    <r>
      <rPr>
        <b/>
        <sz val="10"/>
        <color indexed="8"/>
        <rFont val="Arial"/>
        <family val="2"/>
      </rPr>
      <t xml:space="preserve">In General: </t>
    </r>
    <r>
      <rPr>
        <sz val="10"/>
        <color indexed="8"/>
        <rFont val="Arial"/>
        <family val="2"/>
      </rPr>
      <t>This space ties in with column 5 of space G. If you listed a station’s basis of carriage as “LAC” for part-</t>
    </r>
  </si>
  <si>
    <r>
      <t xml:space="preserve">    </t>
    </r>
    <r>
      <rPr>
        <b/>
        <sz val="10"/>
        <color indexed="8"/>
        <rFont val="Arial"/>
        <family val="2"/>
      </rPr>
      <t>Column 1 (Call sign):</t>
    </r>
    <r>
      <rPr>
        <sz val="10"/>
        <color indexed="8"/>
        <rFont val="Arial"/>
        <family val="2"/>
      </rPr>
      <t xml:space="preserve"> Give the call sign of every distant station whose basis of carriage you identified by “LAC” in</t>
    </r>
  </si>
  <si>
    <r>
      <rPr>
        <b/>
        <sz val="10"/>
        <color indexed="8"/>
        <rFont val="Arial"/>
        <family val="2"/>
      </rPr>
      <t xml:space="preserve">    Column 2 (Dates and hours of carriage): </t>
    </r>
    <r>
      <rPr>
        <sz val="10"/>
        <color indexed="8"/>
        <rFont val="Arial"/>
        <family val="2"/>
      </rPr>
      <t>For each station, list the dates and hours when part-time carriage oc-</t>
    </r>
  </si>
  <si>
    <t>Part-Time Carriage         Log</t>
  </si>
  <si>
    <r>
      <t>IMPORTANT:</t>
    </r>
    <r>
      <rPr>
        <sz val="10.5"/>
        <color indexed="8"/>
        <rFont val="Arial"/>
        <family val="2"/>
      </rPr>
      <t xml:space="preserve"> You must complete a statement in space P concerning gross receipts.</t>
    </r>
  </si>
  <si>
    <r>
      <t>Instructions</t>
    </r>
    <r>
      <rPr>
        <sz val="10.5"/>
        <color indexed="8"/>
        <rFont val="Arial"/>
        <family val="2"/>
      </rPr>
      <t>: Use the blocks in this space L to determine the royalty fee you owe:</t>
    </r>
  </si>
  <si>
    <r>
      <t>MINIMUM FEE:</t>
    </r>
    <r>
      <rPr>
        <sz val="10.5"/>
        <color indexed="8"/>
        <rFont val="Arial"/>
        <family val="2"/>
      </rPr>
      <t xml:space="preserve"> All cable systems with semiannual gross receipts of $527,600 or more are required to pay at</t>
    </r>
  </si>
  <si>
    <r>
      <t>DISTANT TELEVISION STATIONS CARRIED:</t>
    </r>
    <r>
      <rPr>
        <sz val="10.5"/>
        <color indexed="8"/>
        <rFont val="Arial"/>
        <family val="2"/>
      </rPr>
      <t xml:space="preserve"> Your answer here must agree with the information you gave in</t>
    </r>
  </si>
  <si>
    <r>
      <t>Line 1</t>
    </r>
    <r>
      <rPr>
        <sz val="10.5"/>
        <color indexed="8"/>
        <rFont val="Arial Bold"/>
        <family val="2"/>
      </rPr>
      <t xml:space="preserve">. </t>
    </r>
  </si>
  <si>
    <r>
      <rPr>
        <sz val="10.5"/>
        <color indexed="8"/>
        <rFont val="Arial Bold"/>
        <family val="2"/>
      </rPr>
      <t>3.75 Fee:</t>
    </r>
    <r>
      <rPr>
        <sz val="10.5"/>
        <color indexed="8"/>
        <rFont val="Arial"/>
        <family val="2"/>
      </rPr>
      <t xml:space="preserve"> Enter the total fee from line 7, block C, part 6 of the DSE</t>
    </r>
  </si>
  <si>
    <r>
      <rPr>
        <sz val="10.5"/>
        <color indexed="8"/>
        <rFont val="Arial Bold"/>
        <family val="2"/>
      </rPr>
      <t xml:space="preserve">BASE RATE FEE/3.75 FEE or MINIMUM FEE: </t>
    </r>
    <r>
      <rPr>
        <sz val="10.5"/>
        <color indexed="8"/>
        <rFont val="Arial"/>
        <family val="2"/>
      </rPr>
      <t>Enter either the minimum fee</t>
    </r>
  </si>
  <si>
    <t xml:space="preserve"> NO</t>
  </si>
  <si>
    <t xml:space="preserve"> YES. Enter the total here and list the satellite carrier(s) below. . . . . . . . . . . . . . . . . . . . .</t>
  </si>
  <si>
    <r>
      <t xml:space="preserve">* To view the interest rate chart click on </t>
    </r>
    <r>
      <rPr>
        <i/>
        <sz val="10"/>
        <color indexed="8"/>
        <rFont val="Arial"/>
        <family val="2"/>
      </rPr>
      <t>www.copyright.gov/licensing/interest-rate.pdf.</t>
    </r>
    <r>
      <rPr>
        <sz val="10"/>
        <color indexed="8"/>
        <rFont val="Arial"/>
        <family val="2"/>
      </rPr>
      <t xml:space="preserve"> For further assistance please</t>
    </r>
  </si>
  <si>
    <t xml:space="preserve">Line 3   Multiply line 2 by the number of days late and enter the sum here . . . . . . . . . . . . . . </t>
  </si>
  <si>
    <t xml:space="preserve">Line 2   Multiply line 1 by the interest rate* and enter the sum here . . . . . . . . . . . . . . . . . . . . . . </t>
  </si>
  <si>
    <t>LEGAL NAME OF OWNER OF CABLE SYSTEM:</t>
  </si>
  <si>
    <t>Name</t>
  </si>
  <si>
    <t>GROSS RECEIPTS</t>
  </si>
  <si>
    <t>K</t>
  </si>
  <si>
    <t>all amounts (gross receipts) paid to your cable system by subscribers for the system’s secondary transmission service</t>
  </si>
  <si>
    <t>page (vii) of the general instructions.</t>
  </si>
  <si>
    <t>Gross Receipts</t>
  </si>
  <si>
    <t>Gross receipts from subscribers for secondary transmission service(s)</t>
  </si>
  <si>
    <t>during the accounting period.</t>
  </si>
  <si>
    <t>(Amount of gross receipts)</t>
  </si>
  <si>
    <t>COPYRIGHT ROYALTY FEE</t>
  </si>
  <si>
    <t>L</t>
  </si>
  <si>
    <t>Copyright</t>
  </si>
  <si>
    <t>Royalty Fee</t>
  </si>
  <si>
    <t>fee from block 1 on line 1 of block 4, and calculate the total royalty fee.</t>
  </si>
  <si>
    <t>accompanying this form and attach the schedule to your statement of account.</t>
  </si>
  <si>
    <t>block 3 below.</t>
  </si>
  <si>
    <t>If part 6 of the DSE schedule was completed, the amount from line 7 of block C should be entered on line 2 in block</t>
  </si>
  <si>
    <t>3 below.</t>
  </si>
  <si>
    <t>Block</t>
  </si>
  <si>
    <t>least the minimum fee, regardless of whether they carried any distant stations. This fee is 1.064 percent of the</t>
  </si>
  <si>
    <t>system’s gross receipts for the accounting period.</t>
  </si>
  <si>
    <t>Enter the result here.</t>
  </si>
  <si>
    <t>This is your minimum fee.</t>
  </si>
  <si>
    <t>$</t>
  </si>
  <si>
    <t>“Yes” in this block.</t>
  </si>
  <si>
    <t>• Did your cable system carry any distant television stations during the accounting period?</t>
  </si>
  <si>
    <t>from block 1 or the sum of the base rate fee / 3.75 fee from block 3, line 3,</t>
  </si>
  <si>
    <t>Cable systems</t>
  </si>
  <si>
    <t>submitting</t>
  </si>
  <si>
    <t>additional</t>
  </si>
  <si>
    <t>deposits under</t>
  </si>
  <si>
    <t>Section 111(d)(7)</t>
  </si>
  <si>
    <t>should contact</t>
  </si>
  <si>
    <t>the Licensing</t>
  </si>
  <si>
    <t>appropriate</t>
  </si>
  <si>
    <t>form for</t>
  </si>
  <si>
    <t>submitting the</t>
  </si>
  <si>
    <t>additional fees.</t>
  </si>
  <si>
    <t xml:space="preserve">• </t>
  </si>
  <si>
    <t>Complete block 1, showing your minimum fee.</t>
  </si>
  <si>
    <t>Complete block 2, showing whether your system carried any distant television stations.</t>
  </si>
  <si>
    <t>If your system did not carry any distant television stations, leave block 3 blank. Enter the amount of the minimum</t>
  </si>
  <si>
    <t>If your system did carry any distant television stations, you must complete the applicable parts of the DSE Schedule</t>
  </si>
  <si>
    <t xml:space="preserve">Line 2. </t>
  </si>
  <si>
    <t>Add lines 1 and 2 and enter</t>
  </si>
  <si>
    <t>Line 3.</t>
  </si>
  <si>
    <t>Long Form</t>
  </si>
  <si>
    <t>STATEMENT OF ACCOUNT</t>
  </si>
  <si>
    <t>FOR COPYRIGHT OFFICE USE ONLY</t>
  </si>
  <si>
    <t>for Secondary Transmissions by</t>
  </si>
  <si>
    <t>DATE RECEIVED</t>
  </si>
  <si>
    <t>AMOUNT</t>
  </si>
  <si>
    <t>Cable Systems (Long Form)</t>
  </si>
  <si>
    <t>ALLOCATION NUMBER</t>
  </si>
  <si>
    <t>A</t>
  </si>
  <si>
    <t>Accounting</t>
  </si>
  <si>
    <t>Period</t>
  </si>
  <si>
    <t>INSTRUCTIONS:</t>
  </si>
  <si>
    <t>B</t>
  </si>
  <si>
    <t>Give the full legal name of the owner of the cable system in line 1. If the owner is a subsidiary of another corporation, give the full</t>
  </si>
  <si>
    <t>Owner</t>
  </si>
  <si>
    <t>corporate title of the subsidiary, not that of the parent corporation.</t>
  </si>
  <si>
    <t>In line 2, list any other names under which the owner conducts the business of the cable system.</t>
  </si>
  <si>
    <t>If there were different owners during the accounting period, only the owner on the last day of the accounting period should submit</t>
  </si>
  <si>
    <t>a single statement of account and royalty fee payment covering the entire accounting period.</t>
  </si>
  <si>
    <t>BUSINESS NAME(S) OF OWNER OF CABLE SYSTEM (IF DIFFERENT):</t>
  </si>
  <si>
    <t>MAILING ADDRESS OF OWNER OF CABLE SYSTEM:</t>
  </si>
  <si>
    <t>(Number, street, rural route, apartment, or suite number)</t>
  </si>
  <si>
    <t>(City, town, state, zip)</t>
  </si>
  <si>
    <t>C</t>
  </si>
  <si>
    <t>names already appear in space B. In line 2, give the mailing address of the system, if different from the address given in space B.</t>
  </si>
  <si>
    <t>System</t>
  </si>
  <si>
    <t>IDENTIFICATION OF CABLE SYSTEM:</t>
  </si>
  <si>
    <t>MAILING ADDRESS OF CABLE SYSTEM:</t>
  </si>
  <si>
    <t>(City, town, state, zip code)</t>
  </si>
  <si>
    <t>D</t>
  </si>
  <si>
    <t>Area</t>
  </si>
  <si>
    <t>Served</t>
  </si>
  <si>
    <t>CITY OR TOWN</t>
  </si>
  <si>
    <t>STATE</t>
  </si>
  <si>
    <t>First</t>
  </si>
  <si>
    <t>Community</t>
  </si>
  <si>
    <t xml:space="preserve">   Below is a sample for reporting communities if you report multiple channel line-ups in Space G.</t>
  </si>
  <si>
    <t>CITY OR TOWN (SAMPLE)</t>
  </si>
  <si>
    <t>CH LINE UP</t>
  </si>
  <si>
    <t>SUB GRP#</t>
  </si>
  <si>
    <t>Sample</t>
  </si>
  <si>
    <t>Alda</t>
  </si>
  <si>
    <t>MD</t>
  </si>
  <si>
    <t>Alliance</t>
  </si>
  <si>
    <t>Gering</t>
  </si>
  <si>
    <t>channel line-up designated by an alpha-letter(s) (based on your Space G reporting) and a subscriber group designated by a number</t>
  </si>
  <si>
    <t>When reporting the carriage of television broadcast stations on a community-by-community basis, associate each community with a</t>
  </si>
  <si>
    <t>on a partially distant or partially permitted basis in the DSE Schedule, associate each relevant community with a subscriber group,</t>
  </si>
  <si>
    <t>all communities with the channel line-up “A” in the appropriate column below or leave the column blank. If you report any stations</t>
  </si>
  <si>
    <t>If all communities receive the same complement of television broadcast stations (i.e., one channel line-up for all), then either associate</t>
  </si>
  <si>
    <t>in FCC rules: “a separate and distinct community or municipal entity (including unincorporated communities within unincorporated</t>
  </si>
  <si>
    <r>
      <t>Instructions:</t>
    </r>
    <r>
      <rPr>
        <sz val="10"/>
        <color indexed="8"/>
        <rFont val="Arial"/>
        <family val="2"/>
      </rPr>
      <t xml:space="preserve"> List each separate community served by the cable system. A “community” is the same as a “community unit” as defined</t>
    </r>
  </si>
  <si>
    <t xml:space="preserve">          CITY OR TOWN</t>
  </si>
  <si>
    <t>• FM radio (if separate rate)</t>
  </si>
  <si>
    <t>RATE</t>
  </si>
  <si>
    <t>CATEGORY OF SERVICE</t>
  </si>
  <si>
    <t>BLOCK 2</t>
  </si>
  <si>
    <t>BLOCK 1</t>
  </si>
  <si>
    <t>Rates</t>
  </si>
  <si>
    <t>Secondary</t>
  </si>
  <si>
    <t>• Non-residential</t>
  </si>
  <si>
    <t>• Residential</t>
  </si>
  <si>
    <t>• Service to additional set(s)</t>
  </si>
  <si>
    <t>SUBSCRIBERS</t>
  </si>
  <si>
    <t>NO. OF</t>
  </si>
  <si>
    <t>scribers and</t>
  </si>
  <si>
    <t>Service: Sub-</t>
  </si>
  <si>
    <t>Transmission</t>
  </si>
  <si>
    <t>E</t>
  </si>
  <si>
    <t>• Service to first set</t>
  </si>
  <si>
    <t>Enter the sum here and in line 1 of part 5 of this schedule.</t>
  </si>
  <si>
    <t>• Add the DSEs of each station.</t>
  </si>
  <si>
    <t>SUM OF DSEs OF CATEGORY “O” STATIONS:</t>
  </si>
  <si>
    <t>DSE</t>
  </si>
  <si>
    <t>CATEGORY “O” STATIONS: DSEs</t>
  </si>
  <si>
    <t>Stations</t>
  </si>
  <si>
    <t>Category “O”</t>
  </si>
  <si>
    <t>mercial educational station, give the DSE as “.25.”</t>
  </si>
  <si>
    <t>of DSEs for</t>
  </si>
  <si>
    <t>Computation</t>
  </si>
  <si>
    <t>of space G (page 3).</t>
  </si>
  <si>
    <t>Instructions:</t>
  </si>
  <si>
    <t>TOTAL NUMBER OF DSEs</t>
  </si>
  <si>
    <t>of DSEs</t>
  </si>
  <si>
    <t>Total Number</t>
  </si>
  <si>
    <t>number of DSEs applicable to your system.</t>
  </si>
  <si>
    <t>Add the DSEs of each station.</t>
  </si>
  <si>
    <t>Do any of the
DSEs represent
partially
permited/
partially nonpermitted
carriage?
If yes, see part
9 instructions.</t>
  </si>
  <si>
    <t>3.  DSE</t>
  </si>
  <si>
    <t>Column 1:
CALL SIGN</t>
  </si>
  <si>
    <t>Computation of
3.75 Fee</t>
  </si>
  <si>
    <r>
      <rPr>
        <b/>
        <sz val="10"/>
        <color indexed="8"/>
        <rFont val="Arial"/>
        <family val="2"/>
      </rPr>
      <t xml:space="preserve">Instructions: </t>
    </r>
    <r>
      <rPr>
        <sz val="10"/>
        <color indexed="8"/>
        <rFont val="Arial"/>
        <family val="2"/>
      </rPr>
      <t>Block A must be completed.
In block A:
• If your answer if “Yes,” leave the remainder of part 6 and part 7 of the DSE schedule blank and complete part 8, (page 16) of the
schedule.
• If your answer if “No,” complete blocks B and C below.</t>
    </r>
  </si>
  <si>
    <t>.$.</t>
  </si>
  <si>
    <t>u</t>
  </si>
  <si>
    <t xml:space="preserve">      and in block 3, line 1, space L (page 7)</t>
  </si>
  <si>
    <r>
      <t xml:space="preserve">. . . . . . </t>
    </r>
    <r>
      <rPr>
        <sz val="11"/>
        <color indexed="8"/>
        <rFont val="Wingdings 3"/>
        <family val="1"/>
      </rPr>
      <t>u</t>
    </r>
  </si>
  <si>
    <t>. . . . . . . . . . . . . . . . . . . . . . . .</t>
  </si>
  <si>
    <t xml:space="preserve">  D. Multiply line B by line C and enter here. . . . . . . . . . . . . . . . . . . . . . . . . . </t>
  </si>
  <si>
    <t xml:space="preserve">  C. Subtract 1.000 from total DSEs</t>
  </si>
  <si>
    <t xml:space="preserve">      (the amount in section 1). . . . . . . . . . . . . . . . . . . . . . . . . . . . . . . . . .</t>
  </si>
  <si>
    <t xml:space="preserve">  B. Enter 0.00701 of gross receipts</t>
  </si>
  <si>
    <t xml:space="preserve">      (the amount in section 1). . . . . . . . . . . . . . . . . . . . . . . . . . . . . . . . . . . . . . . . . . . . . . . . . . . </t>
  </si>
  <si>
    <t xml:space="preserve">  A. Enter 0.01064 of gross receipts</t>
  </si>
  <si>
    <t xml:space="preserve">  NOTE: If the DSE is 1.0 or less, multiply the gross receipts by 0.01064 by the DSE. Enter the result on line A below.</t>
  </si>
  <si>
    <r>
      <t xml:space="preserve">  If the figure in section 2 is </t>
    </r>
    <r>
      <rPr>
        <sz val="11"/>
        <color indexed="8"/>
        <rFont val="Arial Bold"/>
        <family val="2"/>
      </rPr>
      <t>4.000 or less,</t>
    </r>
    <r>
      <rPr>
        <sz val="11"/>
        <color indexed="8"/>
        <rFont val="Arial"/>
        <family val="2"/>
      </rPr>
      <t xml:space="preserve"> compute your base rate fee here and leave section 4 blank.</t>
    </r>
  </si>
  <si>
    <t xml:space="preserve">  use the total number of DSEs from part 5.). . . . . . . . . . . . . . . . . . . . . . . . . . . . . . . . . . . . .</t>
  </si>
  <si>
    <t xml:space="preserve">  (If block A of part 6 was checked “Yes,”</t>
  </si>
  <si>
    <t xml:space="preserve">  Enter the total number of permitted DSEs from block B, part 6 of this schedule.</t>
  </si>
  <si>
    <t xml:space="preserve">  Enter the amount of gross receipts from space K (page 7). . . . . . . . . . . . . . . . . . . . . . . </t>
  </si>
  <si>
    <t xml:space="preserve">   • Did your cable system retransmit the signals of any partially distant television stations during the accounting  period?</t>
  </si>
  <si>
    <t xml:space="preserve">   service area,” see page (v) of the general instructions.</t>
  </si>
  <si>
    <t>ONE HUNDRED FORTY-NINTH</t>
  </si>
  <si>
    <t>ONE HUNDRED FIFTIETH</t>
  </si>
  <si>
    <t>ONE HUNDRED FIFTY-FIRST</t>
  </si>
  <si>
    <t>ONE HUNDRED FIFTY-SECOND</t>
  </si>
  <si>
    <t>ONE HUNDRED FIFTY-THIRD</t>
  </si>
  <si>
    <t>ONE HUNDRED FIFTY-FOURTH</t>
  </si>
  <si>
    <t>ONE HUNDRED FIFTY-FIFTH</t>
  </si>
  <si>
    <t>ONE HUNDRED FIFTY-SIXTH</t>
  </si>
  <si>
    <t>ONE HUNDRED FIFTY-SEVENTH</t>
  </si>
  <si>
    <t>ONE HUNDRED FIFTY-EIGHTH</t>
  </si>
  <si>
    <t>ONE HUNDRED FIFTY-NINTH</t>
  </si>
  <si>
    <t>ONE HUNDRED SIXTIETH</t>
  </si>
  <si>
    <t>BARCODE DATA</t>
  </si>
  <si>
    <t>Filing Period</t>
  </si>
  <si>
    <t>FORM SA3E. PAGE 1b.</t>
  </si>
  <si>
    <t>SA3E</t>
  </si>
  <si>
    <t>FORM SA3E. PAGE 2.</t>
  </si>
  <si>
    <t>FORM SA3E. PAGE 3.</t>
  </si>
  <si>
    <t>FORM SA3E. PAGE 4.</t>
  </si>
  <si>
    <t>FORM SA3E. PAGE 5.</t>
  </si>
  <si>
    <t>FORM SA3E. PAGE 6.</t>
  </si>
  <si>
    <t>FORM SA3E. PAGE 7.</t>
  </si>
  <si>
    <t>FORM SA3E. PAGE 8.</t>
  </si>
  <si>
    <t>FORM SA3E. PAGE9.</t>
  </si>
  <si>
    <t>FORM SA3E. PAGE 19.</t>
  </si>
  <si>
    <t>See instructions for additional information on alphabetization.</t>
  </si>
  <si>
    <r>
      <t>TOTAL ROYALTY AND FILING FEES DUE FOR ACCOUNTING PERIOD.</t>
    </r>
    <r>
      <rPr>
        <sz val="10.5"/>
        <color indexed="8"/>
        <rFont val="Arial"/>
        <family val="2"/>
      </rPr>
      <t xml:space="preserve"> </t>
    </r>
  </si>
  <si>
    <t xml:space="preserve">Add Lines 1, 2 and 3 of block 4 and enter total here . . . . . . . . . . . . . . . . . . . . . . . . . . . </t>
  </si>
  <si>
    <t>(Interest Worksheet) . . . . . . . . . . . . . . . . . . . . . . . . . . . . . . . . . . . . . . . . . . .</t>
  </si>
  <si>
    <t>X</t>
  </si>
  <si>
    <t>Add rows as necessary. 
Remember to copy all formula into new rows.</t>
  </si>
  <si>
    <r>
      <rPr>
        <b/>
        <sz val="10"/>
        <color indexed="8"/>
        <rFont val="Arial"/>
        <family val="2"/>
      </rPr>
      <t>INDIVIDUAL TO BE CONTACTED IF FURTHER INFORMATION IS NEEDED</t>
    </r>
    <r>
      <rPr>
        <sz val="10"/>
        <color indexed="8"/>
        <rFont val="Arial"/>
        <family val="2"/>
      </rPr>
      <t>: (Identify an individual</t>
    </r>
  </si>
  <si>
    <t>we can contact about this statement of account.)</t>
  </si>
  <si>
    <r>
      <rPr>
        <b/>
        <sz val="9"/>
        <color indexed="8"/>
        <rFont val="Arial"/>
        <family val="2"/>
      </rPr>
      <t>Instructions:</t>
    </r>
    <r>
      <rPr>
        <sz val="9"/>
        <color indexed="8"/>
        <rFont val="Arial"/>
        <family val="2"/>
      </rPr>
      <t xml:space="preserve"> </t>
    </r>
  </si>
  <si>
    <t xml:space="preserve">    search reports prepared for the public. The effect of not providing the PII requested is that it may delay processing of your statement of account and its placement in the</t>
  </si>
  <si>
    <t>General instructions are located in
 the first tab of this workbook.</t>
  </si>
  <si>
    <t>For detailed information about the the Copyright Office regulations on this point, see page (vi) of the general instructions</t>
  </si>
  <si>
    <t>located in the paper SA3 form.</t>
  </si>
  <si>
    <r>
      <rPr>
        <b/>
        <sz val="10"/>
        <color indexed="8"/>
        <rFont val="Arial"/>
        <family val="2"/>
      </rPr>
      <t xml:space="preserve">In General: </t>
    </r>
    <r>
      <rPr>
        <sz val="10"/>
        <color indexed="8"/>
        <rFont val="Arial"/>
        <family val="2"/>
      </rPr>
      <t>In space I, identify every nonnetwork television program broadcast by a distant station that your cable system carried on a substitute basis during the accounting period, under specific present and former FCC rules, regulations, or authorizations. For a further explanation of the programming that must be included in this log, see page (v) of the general instructions located in the paper SA3 form.</t>
    </r>
  </si>
  <si>
    <t xml:space="preserve">under certain FCC rules, regulations, or authorizations. See page (vi) of the general instructions located in the paper </t>
  </si>
  <si>
    <t>SA3 form for futher information.  Do not use general categories like "movies", or "basketball".  List specific program</t>
  </si>
  <si>
    <t>titles, for example, “I Love Lucy” or "NBA Basketball:  76ers vs. Bulls."</t>
  </si>
  <si>
    <r>
      <rPr>
        <b/>
        <sz val="11"/>
        <color indexed="8"/>
        <rFont val="Arial"/>
        <family val="2"/>
      </rPr>
      <t>INDIVIDUAL TO BE CONTACTED IF FURTHER INFORMATION IS NEEDED</t>
    </r>
    <r>
      <rPr>
        <sz val="11"/>
        <color indexed="8"/>
        <rFont val="Arial"/>
        <family val="2"/>
      </rPr>
      <t>: (Identify an individual</t>
    </r>
  </si>
  <si>
    <r>
      <t xml:space="preserve"> •  </t>
    </r>
    <r>
      <rPr>
        <b/>
        <sz val="10.5"/>
        <color indexed="8"/>
        <rFont val="Arial"/>
        <family val="2"/>
      </rPr>
      <t>I</t>
    </r>
    <r>
      <rPr>
        <sz val="10.5"/>
        <color indexed="8"/>
        <rFont val="Arial"/>
        <family val="2"/>
      </rPr>
      <t xml:space="preserve">, the undersigned, hereby certify that (Check one, </t>
    </r>
    <r>
      <rPr>
        <i/>
        <sz val="10.5"/>
        <color indexed="8"/>
        <rFont val="Arial"/>
        <family val="2"/>
      </rPr>
      <t>but only one</t>
    </r>
    <r>
      <rPr>
        <sz val="10.5"/>
        <color indexed="8"/>
        <rFont val="Arial"/>
        <family val="2"/>
      </rPr>
      <t>, of the boxes.)</t>
    </r>
  </si>
  <si>
    <t>search reports prepared for the public. The effect of not providing the PII requested is that it may delay processing of your statement of account and its placement in the</t>
  </si>
  <si>
    <t>For more information on when to exclude these amounts, see the note on page (vii) of the general instructions in the</t>
  </si>
  <si>
    <t>paper SA3 form.</t>
  </si>
  <si>
    <t>please list below the owner, address, first community served, accounting period, and ID number as given in the original</t>
  </si>
  <si>
    <t>decimal point. This is the station’s DSE (For more information on rounding, see page (viii) of the general instructions in the paper SA3 form).</t>
  </si>
  <si>
    <t>general instructions in the paper SA3 form.</t>
  </si>
  <si>
    <t>• Calculate gross receipts for the subscriber group. For further explanation of gross receipts see page (vii) of the general instructions</t>
  </si>
  <si>
    <t>in the paper SA3 form.</t>
  </si>
  <si>
    <t xml:space="preserve">   in the paper SA3 form.</t>
  </si>
  <si>
    <t>basis. For further information concerning substitute basis stations, see page (v) of the general instructions located</t>
  </si>
  <si>
    <t>planation of local service area, see page (v) of the general instructions located in the paper SA3 form.</t>
  </si>
  <si>
    <t>explanation of these three categories, see page (v) of the general instructions located in the paper SA3 form.</t>
  </si>
  <si>
    <t>For the meaning of these terms, see page (v) of the general instructions located in the paper SA3 form.</t>
  </si>
  <si>
    <t xml:space="preserve">ACCOUNTING PERIOD: </t>
  </si>
  <si>
    <t xml:space="preserve">  (enter four digit year and /1 (for Jan-Jun period) or /2 (for Jul-Dec period)  No spaces)</t>
  </si>
  <si>
    <t xml:space="preserve">Add rows as necessary. 
</t>
  </si>
  <si>
    <t>Email</t>
  </si>
  <si>
    <t>For an explanation of interest assessment, see page (viii) of the general instructions in the paper SA3 form.</t>
  </si>
  <si>
    <t xml:space="preserve">  third decimal point. This is the station’s DSE. (For more information on rounding, see page (viii) of the general instructions in the paper</t>
  </si>
  <si>
    <t>SA3 form.</t>
  </si>
  <si>
    <t xml:space="preserve">CONTROL #:                                                                                </t>
  </si>
  <si>
    <t>REMITTANCE #:</t>
  </si>
  <si>
    <t>Cable
      Worksheet</t>
  </si>
  <si>
    <t xml:space="preserve"> </t>
  </si>
  <si>
    <t xml:space="preserve">Total amount of remittance              </t>
  </si>
  <si>
    <t>Number of SAs rec'd</t>
  </si>
  <si>
    <t>Initials</t>
  </si>
  <si>
    <t xml:space="preserve">Date of remittance                               </t>
  </si>
  <si>
    <t>Cable ID #</t>
  </si>
  <si>
    <t>Amount</t>
  </si>
  <si>
    <t>Examined by</t>
  </si>
  <si>
    <t>Reviewed by</t>
  </si>
  <si>
    <t>Date examination completed</t>
  </si>
  <si>
    <t>Allocation number</t>
  </si>
  <si>
    <t>Space A
Accounting
Period</t>
  </si>
  <si>
    <t>Space B
Owner</t>
  </si>
  <si>
    <t>Space D
Area Served</t>
  </si>
  <si>
    <t>Space E
Secondary
Transission
Service
Subscribers:
and Rates</t>
  </si>
  <si>
    <t>Space G
Primary
Transmitters:
Television</t>
  </si>
  <si>
    <t>Space H
Primary
Transmitters:
Radio</t>
  </si>
  <si>
    <t xml:space="preserve">Space I
Substitute
Carriage
</t>
  </si>
  <si>
    <t xml:space="preserve">Space J
Part-time
Carriage Log
(SA3 only)
</t>
  </si>
  <si>
    <t>Space K
Gross Receipts</t>
  </si>
  <si>
    <t>Space L
Copyright Filing and Royalty Fees</t>
  </si>
  <si>
    <t>Space M
Channels</t>
  </si>
  <si>
    <t>Space O
Certification</t>
  </si>
  <si>
    <t>Space P
Statement of 
Gross Receipts</t>
  </si>
  <si>
    <t>Space Q
Interest
Assessment</t>
  </si>
  <si>
    <t>EFT Trace # or TRANSACTION ID #</t>
  </si>
  <si>
    <t>coplicsoa@copyright.gov</t>
  </si>
  <si>
    <t xml:space="preserve">   contact the Licensing Division at (202) 707-8150 or licensing@copyright.gov.</t>
  </si>
  <si>
    <r>
      <rPr>
        <b/>
        <sz val="10"/>
        <color indexed="8"/>
        <rFont val="Arial"/>
        <family val="2"/>
      </rPr>
      <t>CERTIFICATION</t>
    </r>
    <r>
      <rPr>
        <sz val="10"/>
        <color indexed="8"/>
        <rFont val="Arial"/>
        <family val="2"/>
      </rPr>
      <t xml:space="preserve"> (This statement of account must be certified and signed in accordance with Copyright Office regulations.)</t>
    </r>
  </si>
  <si>
    <t>Certification</t>
  </si>
  <si>
    <t xml:space="preserve">    numbers. By providing PII, you are agreeing to the routine use of it to establish and maintain a public record, which includes appearing in the Office's public indexes and in</t>
  </si>
  <si>
    <t xml:space="preserve">    completed record of statements of account, and it may affect the legal sufficiency of the filing, a determination that would be made by a court of law.</t>
  </si>
  <si>
    <r>
      <t>Instructions:</t>
    </r>
    <r>
      <rPr>
        <sz val="10"/>
        <color indexed="8"/>
        <rFont val="Arial"/>
        <family val="2"/>
      </rPr>
      <t xml:space="preserve"> For complete space D instructions, see page 1b. Identify only the first community served below and relist on page 1b</t>
    </r>
  </si>
  <si>
    <t>areas and including single, discrete unincorporated areas.” 47 C.F.R. §76.5(dd). The first community that you list will serve as a form</t>
  </si>
  <si>
    <t>of system identification hereafter known as the “first community.” Please use it as the first community on all future filings.</t>
  </si>
  <si>
    <r>
      <t>Instructions</t>
    </r>
    <r>
      <rPr>
        <sz val="10.5"/>
        <color indexed="8"/>
        <rFont val="Arial"/>
        <family val="2"/>
      </rPr>
      <t>: The figure you give in this space determines the form you file and the amount you pay. Enter the total of</t>
    </r>
  </si>
  <si>
    <t>(as identified in space E) during the accounting period. For a further explanation of how to compute this amount, see</t>
  </si>
  <si>
    <t>space G. If, in space G, you identified any stations as “distant” by stating “Yes” in column 4, you must check</t>
  </si>
  <si>
    <r>
      <rPr>
        <b/>
        <sz val="11"/>
        <color indexed="8"/>
        <rFont val="Arial"/>
        <family val="2"/>
      </rPr>
      <t>CERTIFICATION</t>
    </r>
    <r>
      <rPr>
        <sz val="11"/>
        <color indexed="8"/>
        <rFont val="Arial"/>
        <family val="2"/>
      </rPr>
      <t xml:space="preserve"> (This statement of account must be certified and signed in accordance with Copyright Office regulations.)</t>
    </r>
  </si>
  <si>
    <r>
      <rPr>
        <b/>
        <sz val="10.5"/>
        <color indexed="8"/>
        <rFont val="Arial"/>
        <family val="2"/>
      </rPr>
      <t xml:space="preserve"> (Owner other than corporation or partnership)</t>
    </r>
    <r>
      <rPr>
        <sz val="10.5"/>
        <color indexed="8"/>
        <rFont val="Arial"/>
        <family val="2"/>
      </rPr>
      <t xml:space="preserve"> I am the owner of the cable system as identified in line 1 of space B; or</t>
    </r>
  </si>
  <si>
    <r>
      <t xml:space="preserve"> </t>
    </r>
    <r>
      <rPr>
        <sz val="10.5"/>
        <color indexed="8"/>
        <rFont val="Arial Bold"/>
        <family val="2"/>
      </rPr>
      <t xml:space="preserve">(Officer or partner) </t>
    </r>
    <r>
      <rPr>
        <sz val="10.5"/>
        <color indexed="8"/>
        <rFont val="Arial"/>
        <family val="2"/>
      </rPr>
      <t>I am an officer (if a corporation) or a partner (if a partnership) of the legal entity identified as owner of the cable system</t>
    </r>
  </si>
  <si>
    <t>numbers. By providing PII, you are agreeing to the routine use of it to establish and maintain a public record, which includes appearing in the Office's public indexes and in</t>
  </si>
  <si>
    <t>completed record of statements of account, and it may affect the legal sufficiency of the filing, a determination that would be made by a court of law.</t>
  </si>
  <si>
    <t>NOTE: If you are filing this worksheet covering a statement of account already submitted to the Copyright Office,</t>
  </si>
  <si>
    <t>Signature Space O – This form will be submitted with an electronic "/s/" signature (e.g.,  /s/John Smith). Do not forget to enter an electronic signature by typing "/s/" followed by your name in the signature box in space O of tab "page 8, space M-O."</t>
  </si>
  <si>
    <r>
      <t>Instructions:</t>
    </r>
    <r>
      <rPr>
        <sz val="10"/>
        <color indexed="8"/>
        <rFont val="Arial"/>
        <family val="2"/>
      </rPr>
      <t xml:space="preserve">  Use this sheet to enter any notes or other information that you feel might assist the copyright examiner in the examination of your statement of account.</t>
    </r>
  </si>
  <si>
    <t>Return completed workbook by email to</t>
  </si>
  <si>
    <t>Give the full legal name of the owner of the cable system. If the owner is a subsidiary of another corporation, give the full corpo-</t>
  </si>
  <si>
    <r>
      <t xml:space="preserve">    Privacy Act Notice:</t>
    </r>
    <r>
      <rPr>
        <sz val="8"/>
        <color indexed="8"/>
        <rFont val="Arial"/>
        <family val="2"/>
      </rPr>
      <t xml:space="preserve"> Section 111 of Title 17 of the United States Code authorizes the Copyright Office to collect the personally identifying information (PII) requested on this</t>
    </r>
  </si>
  <si>
    <t xml:space="preserve">    form in order to process your statement of account. PII is any personal information that can be used to identify or trace an individual, such as name, address, and telephone</t>
  </si>
  <si>
    <t>SUBSTITUTE CARRIAGE: SPECIAL STATEMENT AND PROGRAM LOG</t>
  </si>
  <si>
    <r>
      <rPr>
        <b/>
        <sz val="10.5"/>
        <color indexed="8"/>
        <rFont val="Arial"/>
        <family val="2"/>
      </rPr>
      <t>Note:</t>
    </r>
    <r>
      <rPr>
        <sz val="10.5"/>
        <color indexed="8"/>
        <rFont val="Arial"/>
        <family val="2"/>
      </rPr>
      <t xml:space="preserve"> If your answer is “No,” leave the rest of this page blank. If your answer is “Yes,” you must complete the program</t>
    </r>
  </si>
  <si>
    <t>Line 1. Enter the amount of gross receipts from space K.</t>
  </si>
  <si>
    <t>Line 2. Multiply the amount in line 1 by 0.01064.</t>
  </si>
  <si>
    <t>schedule. If none, enter zero.</t>
  </si>
  <si>
    <t>here.</t>
  </si>
  <si>
    <t>whichever is larger.</t>
  </si>
  <si>
    <r>
      <rPr>
        <b/>
        <sz val="10"/>
        <color indexed="8"/>
        <rFont val="Arial"/>
        <family val="2"/>
      </rPr>
      <t>Privacy Act Notice:</t>
    </r>
    <r>
      <rPr>
        <sz val="10"/>
        <color indexed="8"/>
        <rFont val="Arial"/>
        <family val="2"/>
      </rPr>
      <t xml:space="preserve"> Section 111 of Title 17 of the United States Code authorizes the Copyright Office to collect the personally identifying information (PII) requested on this</t>
    </r>
  </si>
  <si>
    <t>form in order to process your statement of account. PII is any personal information that can be used to identify or trace an individual, such as name, address, and telephone</t>
  </si>
  <si>
    <t>Enter an electronic signature on the line above using an "/s/" signature to certify this statement. 
(e.g., /s/ John Smith). Before entering the first forward slash of the /s/ signature, place your cursor in the box and press the "F2" button, then type /s/ and your name. Pressing the "F2" button will avoid enabling Excel's Lotus compatibility settings.</t>
  </si>
  <si>
    <r>
      <rPr>
        <b/>
        <sz val="8"/>
        <color indexed="8"/>
        <rFont val="Arial"/>
        <family val="2"/>
      </rPr>
      <t>Privacy Act Notice</t>
    </r>
    <r>
      <rPr>
        <sz val="8"/>
        <color indexed="8"/>
        <rFont val="Arial"/>
        <family val="2"/>
      </rPr>
      <t>: Section 111 of Title 17 of the United States Code authorizes the Copyright Office to collect the personally identifying information (PII) requested on this</t>
    </r>
  </si>
  <si>
    <t xml:space="preserve">space L (page 7) . . . . . . . . . . . . . . . . . . . . . . . . . . . . . . . . . . . . . . . . . . . </t>
  </si>
  <si>
    <t xml:space="preserve">      Base Rate Fee. . . . . . . . . . . . . . . . . . . . . . . . . . . . . . . . . . . . . . . . . . . . . . . . . . . . . . . . .  </t>
  </si>
  <si>
    <t xml:space="preserve">  E. Add lines A and D. This is your base rate fee. Enter here</t>
  </si>
  <si>
    <t>2) any portion of your system is located in a major or smaller television market, give each station’s DSE as you gave it in block B,
     part 6 of this schedule.</t>
  </si>
  <si>
    <t>COUNTY</t>
  </si>
  <si>
    <t xml:space="preserve"> Equipment</t>
  </si>
  <si>
    <t>(not applicable) must be reported in the appropriate space.</t>
  </si>
  <si>
    <t xml:space="preserve">Categories of service shall not be left blank. If a cable operator does not serve a specific category  a “zero” or a “N/A” </t>
  </si>
  <si>
    <t>8</t>
  </si>
  <si>
    <t>If you are filing for a prior accounting period, contact the Licensing Section for the correct form.</t>
  </si>
  <si>
    <t xml:space="preserve"> Equipment:</t>
  </si>
  <si>
    <t>Computation
of
Base Rate Fee
for
Partially
Distant
Stations, and
for Partially
Permitted
Stations</t>
  </si>
  <si>
    <r>
      <t xml:space="preserve"> </t>
    </r>
    <r>
      <rPr>
        <sz val="11"/>
        <color indexed="8"/>
        <rFont val="Arial"/>
        <family val="2"/>
      </rPr>
      <t>Yes—Complete part 8 of this schedule.</t>
    </r>
  </si>
  <si>
    <t xml:space="preserve">   • If your answer is “No,” compute your system’s base rate fee in block B. Leave part 8 blank.</t>
  </si>
  <si>
    <t xml:space="preserve">   • If your answer is “Yes” (that is, if you carried one or more partially distant stations), you must complete part 8. Leave block B below</t>
  </si>
  <si>
    <t>designated by a number (based on your reporting from Part 8).</t>
  </si>
  <si>
    <t>(based on your reporting from Part 8 of the DSE Schedule) in the appropriate columns below.</t>
  </si>
  <si>
    <t>If part 8, block A, of the DSE schedule was completed, the base rate fee should be entered on line 1 of</t>
  </si>
  <si>
    <t>Section for the</t>
  </si>
  <si>
    <t>4, or part 8, block A of the DSE schedule. If none, enter zero.</t>
  </si>
  <si>
    <r>
      <rPr>
        <sz val="10.5"/>
        <color indexed="8"/>
        <rFont val="Arial Bold"/>
        <family val="2"/>
      </rPr>
      <t xml:space="preserve">BASE RATE FEE: </t>
    </r>
    <r>
      <rPr>
        <sz val="10.5"/>
        <color indexed="8"/>
        <rFont val="Arial"/>
        <family val="2"/>
      </rPr>
      <t>Enter the base rate fee from either part 7, section 3 or</t>
    </r>
  </si>
  <si>
    <r>
      <t>Line 3</t>
    </r>
    <r>
      <rPr>
        <b/>
        <sz val="10.5"/>
        <color indexed="8"/>
        <rFont val="Arial"/>
        <family val="2"/>
      </rPr>
      <t>.</t>
    </r>
    <r>
      <rPr>
        <sz val="10.5"/>
        <color indexed="8"/>
        <rFont val="Arial"/>
        <family val="2"/>
      </rPr>
      <t xml:space="preserve"> </t>
    </r>
    <r>
      <rPr>
        <b/>
        <sz val="10.5"/>
        <color indexed="8"/>
        <rFont val="Arial"/>
        <family val="2"/>
      </rPr>
      <t xml:space="preserve"> FILING FEE. . . . . . . . . . . . . . . . . . . . . . . . . . . . . . . . . . . . . . . . . . . . . . . . . .</t>
    </r>
  </si>
  <si>
    <r>
      <rPr>
        <sz val="10.5"/>
        <color indexed="8"/>
        <rFont val="Arial Bold"/>
        <family val="2"/>
      </rPr>
      <t>INTEREST CHARGE:</t>
    </r>
    <r>
      <rPr>
        <sz val="10.5"/>
        <color indexed="8"/>
        <rFont val="Arial"/>
        <family val="2"/>
      </rPr>
      <t xml:space="preserve"> Enter the amount from line 4, space Q, page 9</t>
    </r>
  </si>
  <si>
    <t xml:space="preserve">    Check here if this is the system’s first filing. If not, enter the system’s ID number assigned by the Licensing Section.</t>
  </si>
  <si>
    <t>For additional information, contact the U.S. Copyright Office Licensing Section at (202) 707-8150.</t>
  </si>
  <si>
    <t xml:space="preserve">    Check here if this is the system’s first filing. If not, enter the system’s ID number assigned by the Licensing Section. </t>
  </si>
  <si>
    <t>statement of account on fle in the Licensing Section.</t>
  </si>
  <si>
    <t>3.75 Fee</t>
  </si>
  <si>
    <t xml:space="preserve"> 1. CALL SIGN</t>
  </si>
  <si>
    <t>5. BASIS OF CARRIAGE (if distant)</t>
  </si>
  <si>
    <t xml:space="preserve">2. B’CAST NUMBER </t>
  </si>
  <si>
    <t>3. TYPE OF STATION</t>
  </si>
  <si>
    <t xml:space="preserve">First </t>
  </si>
  <si>
    <t>4. DISTANT?
(YES OR NO)</t>
  </si>
  <si>
    <t>This form is effective beginning with the July 1 to December 30, 2025, accounting period (2025/2).</t>
  </si>
  <si>
    <t>Remit this amount via electronic payment payable to Register of Copyrights. (See Circular 74 for more information)</t>
  </si>
  <si>
    <t xml:space="preserve"> Broadcast Fees</t>
  </si>
  <si>
    <t>Broadcast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</si>
</sst>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000_);_(* \(#,##0.00000\);_(* &quot;-&quot;??_);_(@_)"/>
    <numFmt numFmtId="166" formatCode="_(* #,##0.000_);_(* \(#,##0.000\);_(* &quot;-&quot;??_);_(@_)"/>
    <numFmt numFmtId="167" formatCode="mm/dd/yy;@"/>
    <numFmt numFmtId="168" formatCode="[$-409]mmmm\ d\,\ yyyy;@"/>
  </numFmts>
  <fonts count="98">
    <font>
      <sz val="11"/>
      <color theme="1"/>
      <name val="Calibri"/>
      <family val="2"/>
      <scheme val="minor"/>
    </font>
    <font>
      <sz val="10"/>
      <name val="Arial"/>
      <family val="2"/>
    </font>
    <font>
      <sz val="8"/>
      <color indexed="8"/>
      <name val="Arial"/>
      <family val="2"/>
    </font>
    <font>
      <sz val="8"/>
      <color indexed="8"/>
      <name val="Arial Bold"/>
      <family val="2"/>
    </font>
    <font>
      <sz val="14"/>
      <color indexed="8"/>
      <name val="Arial Bold"/>
      <family val="2"/>
    </font>
    <font>
      <sz val="8"/>
      <color indexed="8"/>
      <name val="Times New Roman"/>
      <family val="1"/>
    </font>
    <font>
      <sz val="8"/>
      <color indexed="8"/>
      <name val="Webdings"/>
      <family val="1"/>
    </font>
    <font>
      <sz val="9"/>
      <color indexed="8"/>
      <name val="Arial Bold"/>
      <family val="2"/>
    </font>
    <font>
      <sz val="9"/>
      <color indexed="8"/>
      <name val="Arial"/>
      <family val="2"/>
    </font>
    <font>
      <sz val="9"/>
      <color indexed="8"/>
      <name val="Calibri"/>
      <family val="2"/>
    </font>
    <font>
      <sz val="10"/>
      <color indexed="8"/>
      <name val="Arial Bold"/>
      <family val="2"/>
    </font>
    <font>
      <sz val="10"/>
      <color indexed="8"/>
      <name val="Arial"/>
      <family val="2"/>
    </font>
    <font>
      <sz val="10"/>
      <color indexed="8"/>
      <name val="Calibri"/>
      <family val="2"/>
    </font>
    <font>
      <sz val="12"/>
      <color indexed="8"/>
      <name val="Arial Bold"/>
      <family val="2"/>
    </font>
    <font>
      <sz val="12"/>
      <color indexed="8"/>
      <name val="Arial"/>
      <family val="2"/>
    </font>
    <font>
      <sz val="12"/>
      <color indexed="8"/>
      <name val="Calibri"/>
      <family val="2"/>
    </font>
    <font>
      <sz val="10"/>
      <color indexed="8"/>
      <name val="Webdings"/>
      <family val="1"/>
    </font>
    <font>
      <sz val="11"/>
      <color indexed="8"/>
      <name val="Calibri"/>
      <family val="2"/>
    </font>
    <font>
      <sz val="13"/>
      <color indexed="8"/>
      <name val="Arial Bold"/>
      <family val="2"/>
    </font>
    <font>
      <sz val="11"/>
      <color indexed="8"/>
      <name val="Arial"/>
      <family val="2"/>
    </font>
    <font>
      <i/>
      <sz val="9"/>
      <color indexed="8"/>
      <name val="Arial"/>
      <family val="2"/>
    </font>
    <font>
      <sz val="10"/>
      <color indexed="8"/>
      <name val="Arial Black"/>
      <family val="2"/>
    </font>
    <font>
      <sz val="7"/>
      <color indexed="8"/>
      <name val="Arial"/>
      <family val="2"/>
    </font>
    <font>
      <b/>
      <sz val="10"/>
      <color indexed="8"/>
      <name val="Arial"/>
      <family val="2"/>
    </font>
    <font>
      <sz val="20"/>
      <color indexed="8"/>
      <name val="Arial Bold"/>
      <family val="2"/>
    </font>
    <font>
      <sz val="14"/>
      <color indexed="8"/>
      <name val="Arial"/>
      <family val="2"/>
    </font>
    <font>
      <b/>
      <sz val="11"/>
      <color indexed="8"/>
      <name val="Calibri"/>
      <family val="2"/>
    </font>
    <font>
      <b/>
      <sz val="14"/>
      <color indexed="8"/>
      <name val="Arial"/>
      <family val="2"/>
    </font>
    <font>
      <b/>
      <sz val="12"/>
      <color indexed="8"/>
      <name val="Arial"/>
      <family val="2"/>
    </font>
    <font>
      <sz val="11"/>
      <color indexed="8"/>
      <name val="Arial Bold"/>
      <family val="2"/>
    </font>
    <font>
      <b/>
      <sz val="9"/>
      <color indexed="8"/>
      <name val="Arial"/>
      <family val="2"/>
    </font>
    <font>
      <b/>
      <sz val="20"/>
      <color indexed="8"/>
      <name val="Arial"/>
      <family val="2"/>
    </font>
    <font>
      <b/>
      <sz val="11"/>
      <color indexed="8"/>
      <name val="Arial"/>
      <family val="2"/>
    </font>
    <font>
      <sz val="11"/>
      <color indexed="8"/>
      <name val="Wingdings 3"/>
      <family val="1"/>
    </font>
    <font>
      <sz val="13"/>
      <color indexed="8"/>
      <name val="Arial"/>
      <family val="2"/>
    </font>
    <font>
      <sz val="11"/>
      <color indexed="8"/>
      <name val="Webdings"/>
      <family val="1"/>
    </font>
    <font>
      <sz val="24"/>
      <color indexed="8"/>
      <name val="Arial Bold"/>
      <family val="2"/>
    </font>
    <font>
      <sz val="10"/>
      <color indexed="8"/>
      <name val="Wingdings 3"/>
      <family val="1"/>
    </font>
    <font>
      <b/>
      <sz val="12"/>
      <color indexed="8"/>
      <name val="Arial Bold"/>
      <family val="2"/>
    </font>
    <font>
      <sz val="9"/>
      <color indexed="10"/>
      <name val="Arial"/>
      <family val="2"/>
    </font>
    <font>
      <sz val="8"/>
      <color indexed="8"/>
      <name val="Calibri"/>
      <family val="2"/>
    </font>
    <font>
      <sz val="8"/>
      <color indexed="10"/>
      <name val="Calibri"/>
      <family val="2"/>
    </font>
    <font>
      <b/>
      <sz val="22"/>
      <color indexed="8"/>
      <name val="Arial"/>
      <family val="2"/>
    </font>
    <font>
      <b/>
      <sz val="12"/>
      <color indexed="8"/>
      <name val="Calibri"/>
      <family val="2"/>
    </font>
    <font>
      <sz val="17"/>
      <color indexed="8"/>
      <name val="Arial Bold"/>
      <family val="2"/>
    </font>
    <font>
      <i/>
      <sz val="14"/>
      <color indexed="8"/>
      <name val="Arial"/>
      <family val="2"/>
    </font>
    <font>
      <sz val="16"/>
      <color indexed="8"/>
      <name val="Calibri"/>
      <family val="2"/>
    </font>
    <font>
      <b/>
      <sz val="24"/>
      <color indexed="8"/>
      <name val="Arial"/>
      <family val="2"/>
    </font>
    <font>
      <b/>
      <sz val="9"/>
      <color indexed="8"/>
      <name val="Arial Bold"/>
      <family val="2"/>
    </font>
    <font>
      <b/>
      <sz val="18"/>
      <color indexed="8"/>
      <name val="Arial"/>
      <family val="2"/>
    </font>
    <font>
      <b/>
      <sz val="8"/>
      <color indexed="8"/>
      <name val="Arial"/>
      <family val="2"/>
    </font>
    <font>
      <sz val="10.5"/>
      <color indexed="8"/>
      <name val="Arial Bold"/>
      <family val="2"/>
    </font>
    <font>
      <sz val="10.5"/>
      <color indexed="8"/>
      <name val="Arial"/>
      <family val="2"/>
    </font>
    <font>
      <sz val="10.5"/>
      <color indexed="8"/>
      <name val="Calibri"/>
      <family val="2"/>
    </font>
    <font>
      <sz val="26"/>
      <color indexed="8"/>
      <name val="Arial Bold"/>
      <family val="2"/>
    </font>
    <font>
      <sz val="9"/>
      <color indexed="8"/>
      <name val="Wingdings 3"/>
      <family val="1"/>
    </font>
    <font>
      <sz val="10.5"/>
      <color indexed="8"/>
      <name val="Webdings"/>
      <family val="1"/>
    </font>
    <font>
      <sz val="12"/>
      <color indexed="8"/>
      <name val="Webdings"/>
      <family val="1"/>
    </font>
    <font>
      <b/>
      <sz val="10"/>
      <color indexed="8"/>
      <name val="Arial Bold"/>
      <family val="2"/>
    </font>
    <font>
      <sz val="16"/>
      <color indexed="8"/>
      <name val="Arial Bold"/>
      <family val="2"/>
    </font>
    <font>
      <sz val="16"/>
      <color indexed="8"/>
      <name val="Arial"/>
      <family val="2"/>
    </font>
    <font>
      <sz val="72"/>
      <color indexed="8"/>
      <name val="Arial Unicode MS"/>
      <family val="2"/>
    </font>
    <font>
      <b/>
      <sz val="10.5"/>
      <color indexed="8"/>
      <name val="Arial"/>
      <family val="2"/>
    </font>
    <font>
      <i/>
      <sz val="10"/>
      <color indexed="8"/>
      <name val="Arial"/>
      <family val="2"/>
    </font>
    <font>
      <i/>
      <sz val="10.5"/>
      <color indexed="8"/>
      <name val="Arial"/>
      <family val="2"/>
    </font>
    <font>
      <b/>
      <sz val="11"/>
      <color indexed="8"/>
      <name val="Arial Bold"/>
      <family val="2"/>
    </font>
    <font>
      <sz val="10"/>
      <color indexed="10"/>
      <name val="Calibri"/>
      <family val="2"/>
    </font>
    <font>
      <sz val="14"/>
      <color indexed="8"/>
      <name val="Wingdings 3"/>
      <family val="1"/>
    </font>
    <font>
      <b/>
      <sz val="13"/>
      <color indexed="8"/>
      <name val="Arial"/>
      <family val="2"/>
    </font>
    <font>
      <sz val="11.5"/>
      <color indexed="8"/>
      <name val="Arial"/>
      <family val="2"/>
    </font>
    <font>
      <sz val="18"/>
      <color indexed="8"/>
      <name val="Arial Bold"/>
      <family val="2"/>
    </font>
    <font>
      <i/>
      <sz val="11"/>
      <color indexed="8"/>
      <name val="Calibri"/>
      <family val="2"/>
    </font>
    <font>
      <b/>
      <sz val="9"/>
      <color indexed="9"/>
      <name val="Calibri"/>
      <family val="2"/>
    </font>
    <font>
      <sz val="9"/>
      <color indexed="45"/>
      <name val="Calibri"/>
      <family val="2"/>
    </font>
    <font>
      <sz val="11"/>
      <color indexed="9"/>
      <name val="Calibri"/>
      <family val="2"/>
    </font>
    <font>
      <sz val="11"/>
      <color indexed="8"/>
      <name val="CCode39"/>
      <family val="2"/>
    </font>
    <font>
      <sz val="9"/>
      <color indexed="9"/>
      <name val="Arial"/>
      <family val="2"/>
    </font>
    <font>
      <sz val="11"/>
      <name val="Calibri"/>
      <family val="2"/>
    </font>
    <font>
      <sz val="80"/>
      <color indexed="55"/>
      <name val="Arial Unicode MS"/>
      <family val="2"/>
    </font>
    <font>
      <i/>
      <sz val="9"/>
      <color indexed="8"/>
      <name val="Arial Unicode MS"/>
      <family val="2"/>
    </font>
    <font>
      <sz val="16"/>
      <color indexed="8"/>
      <name val="CCode39"/>
      <family val="2"/>
    </font>
    <font>
      <b/>
      <sz val="9"/>
      <color indexed="8"/>
      <name val="Arial Unicode MS"/>
      <family val="2"/>
    </font>
    <font>
      <b/>
      <sz val="10"/>
      <color indexed="8"/>
      <name val="Calibri"/>
      <family val="2"/>
    </font>
    <font>
      <u/>
      <sz val="11"/>
      <color theme="10"/>
      <name val="Calibri"/>
      <family val="2"/>
    </font>
    <font>
      <sz val="11"/>
      <color theme="1"/>
      <name val="Arial"/>
      <family val="2"/>
    </font>
    <font>
      <b/>
      <sz val="11"/>
      <color theme="1"/>
      <name val="Arial"/>
      <family val="2"/>
    </font>
    <font>
      <sz val="24"/>
      <color theme="1"/>
      <name val="Arial Unicode MS"/>
      <family val="2"/>
    </font>
    <font>
      <sz val="9"/>
      <color theme="1"/>
      <name val="Calibri"/>
      <family val="2"/>
      <scheme val="minor"/>
    </font>
    <font>
      <b/>
      <sz val="11"/>
      <color theme="1"/>
      <name val="Calibri"/>
      <family val="2"/>
      <scheme val="minor"/>
    </font>
    <font>
      <sz val="8"/>
      <color rgb="FF000000"/>
      <name val="Tahoma"/>
      <family val="2"/>
    </font>
    <font>
      <sz val="10"/>
      <color rgb="FF000000"/>
      <name val="Times New Roman"/>
      <family val="1"/>
    </font>
    <font>
      <b/>
      <sz val="11"/>
      <name val="Calibri"/>
      <family val="2"/>
    </font>
    <font>
      <sz val="11"/>
      <color rgb="FF000000"/>
      <name val="Calibri"/>
      <family val="2"/>
    </font>
    <font>
      <b/>
      <sz val="11"/>
      <color rgb="FF000000"/>
      <name val="Calibri"/>
      <family val="2"/>
    </font>
    <font>
      <i/>
      <sz val="26"/>
      <name val="Calibri"/>
      <family val="2"/>
    </font>
    <font>
      <sz val="9"/>
      <color indexed="8"/>
      <name val="Calibri"/>
      <family val="2"/>
      <scheme val="minor"/>
    </font>
    <font>
      <sz val="10"/>
      <color indexed="8"/>
      <name val="Calibri"/>
      <family val="2"/>
      <scheme val="minor"/>
    </font>
    <font>
      <sz val="10"/>
      <color indexed="8"/>
      <name val="Arial Bold"/>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FFFF99"/>
        <bgColor indexed="64"/>
      </patternFill>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1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hair">
        <color auto="1"/>
      </bottom>
      <diagonal/>
    </border>
    <border>
      <left style="thin">
        <color auto="1"/>
      </left>
      <right/>
      <top/>
      <bottom style="hair">
        <color auto="1"/>
      </bottom>
      <diagonal/>
    </border>
    <border>
      <left/>
      <right/>
      <top/>
      <bottom style="medium">
        <color auto="1"/>
      </bottom>
      <diagonal/>
    </border>
    <border>
      <left style="thin">
        <color auto="1"/>
      </left>
      <right style="thin">
        <color auto="1"/>
      </right>
      <top/>
      <bottom style="hair">
        <color auto="1"/>
      </bottom>
      <diagonal/>
    </border>
    <border>
      <left style="thin">
        <color auto="1"/>
      </left>
      <right style="thin">
        <color auto="1"/>
      </right>
      <top style="thin">
        <color auto="1"/>
      </top>
      <bottom style="hair">
        <color auto="1"/>
      </bottom>
      <diagonal/>
    </border>
    <border>
      <left/>
      <right/>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hair">
        <color auto="1"/>
      </top>
      <bottom style="dotted">
        <color auto="1"/>
      </bottom>
      <diagonal/>
    </border>
    <border>
      <left style="thin">
        <color auto="1"/>
      </left>
      <right style="thin">
        <color auto="1"/>
      </right>
      <top/>
      <bottom style="dotted">
        <color auto="1"/>
      </bottom>
      <diagonal/>
    </border>
    <border>
      <left style="thin">
        <color auto="1"/>
      </left>
      <right style="thin">
        <color auto="1"/>
      </right>
      <top style="dotted">
        <color auto="1"/>
      </top>
      <bottom/>
      <diagonal/>
    </border>
    <border>
      <left/>
      <right style="thin">
        <color auto="1"/>
      </right>
      <top style="dotted">
        <color auto="1"/>
      </top>
      <bottom style="dotted">
        <color auto="1"/>
      </bottom>
      <diagonal/>
    </border>
    <border>
      <left/>
      <right style="thin">
        <color auto="1"/>
      </right>
      <top style="dotted">
        <color auto="1"/>
      </top>
      <bottom/>
      <diagonal/>
    </border>
    <border>
      <left/>
      <right style="thin">
        <color auto="1"/>
      </right>
      <top/>
      <bottom style="dotted">
        <color auto="1"/>
      </bottom>
      <diagonal/>
    </border>
    <border>
      <left/>
      <right style="thin">
        <color auto="1"/>
      </right>
      <top/>
      <bottom style="hair">
        <color auto="1"/>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bottom style="dotted">
        <color auto="1"/>
      </bottom>
      <diagonal/>
    </border>
    <border>
      <left style="thin">
        <color auto="1"/>
      </left>
      <right style="thin">
        <color auto="1"/>
      </right>
      <top style="dotted">
        <color auto="1"/>
      </top>
      <bottom style="thin">
        <color auto="1"/>
      </bottom>
      <diagonal/>
    </border>
    <border>
      <left/>
      <right/>
      <top style="thin">
        <color auto="1"/>
      </top>
      <bottom style="dashed">
        <color auto="1"/>
      </bottom>
      <diagonal/>
    </border>
    <border>
      <left/>
      <right/>
      <top style="dashed">
        <color auto="1"/>
      </top>
      <bottom style="dashed">
        <color auto="1"/>
      </bottom>
      <diagonal/>
    </border>
    <border>
      <left style="thin">
        <color auto="1"/>
      </left>
      <right/>
      <top style="dashed">
        <color auto="1"/>
      </top>
      <bottom style="thin">
        <color auto="1"/>
      </bottom>
      <diagonal/>
    </border>
    <border>
      <left style="thin">
        <color auto="1"/>
      </left>
      <right style="thin">
        <color auto="1"/>
      </right>
      <top style="dashed">
        <color auto="1"/>
      </top>
      <bottom style="thin">
        <color auto="1"/>
      </bottom>
      <diagonal/>
    </border>
    <border>
      <left/>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style="dotted">
        <color auto="1"/>
      </bottom>
      <diagonal/>
    </border>
    <border>
      <left style="thin">
        <color auto="1"/>
      </left>
      <right/>
      <top style="dotted">
        <color auto="1"/>
      </top>
      <bottom/>
      <diagonal/>
    </border>
    <border>
      <left style="thin">
        <color auto="1"/>
      </left>
      <right style="thin">
        <color auto="1"/>
      </right>
      <top style="thin">
        <color auto="1"/>
      </top>
      <bottom style="dotted">
        <color auto="1"/>
      </bottom>
      <diagonal/>
    </border>
    <border>
      <left/>
      <right/>
      <top/>
      <bottom style="dashed">
        <color auto="1"/>
      </bottom>
      <diagonal/>
    </border>
    <border>
      <left/>
      <right style="thin">
        <color auto="1"/>
      </right>
      <top style="thin">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right/>
      <top style="thin">
        <color auto="1"/>
      </top>
      <bottom style="dotted">
        <color auto="1"/>
      </bottom>
      <diagonal/>
    </border>
    <border>
      <left/>
      <right/>
      <top style="dotted">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thin">
        <color auto="1"/>
      </left>
      <right/>
      <top style="dotted">
        <color auto="1"/>
      </top>
      <bottom style="dashed">
        <color auto="1"/>
      </bottom>
      <diagonal/>
    </border>
    <border>
      <left/>
      <right style="thin">
        <color auto="1"/>
      </right>
      <top style="dotted">
        <color auto="1"/>
      </top>
      <bottom style="dashed">
        <color auto="1"/>
      </bottom>
      <diagonal/>
    </border>
    <border>
      <left/>
      <right style="thin">
        <color auto="1"/>
      </right>
      <top/>
      <bottom style="dashed">
        <color auto="1"/>
      </bottom>
      <diagonal/>
    </border>
    <border>
      <left/>
      <right style="thin">
        <color auto="1"/>
      </right>
      <top style="dashed">
        <color auto="1"/>
      </top>
      <bottom style="thin">
        <color auto="1"/>
      </bottom>
      <diagonal/>
    </border>
    <border>
      <left/>
      <right/>
      <top/>
      <bottom style="hair">
        <color auto="1"/>
      </bottom>
      <diagonal/>
    </border>
    <border>
      <left/>
      <right/>
      <top style="hair">
        <color auto="1"/>
      </top>
      <bottom/>
      <diagonal/>
    </border>
    <border>
      <left style="thin">
        <color auto="1"/>
      </left>
      <right/>
      <top style="hair">
        <color auto="1"/>
      </top>
      <bottom/>
      <diagonal/>
    </border>
    <border>
      <left/>
      <right style="thin">
        <color auto="1"/>
      </right>
      <top style="hair">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bottom style="thick">
        <color auto="1"/>
      </bottom>
      <diagonal/>
    </border>
    <border>
      <left/>
      <right/>
      <top style="thin">
        <color indexed="64"/>
      </top>
      <bottom style="thick">
        <color indexed="64"/>
      </bottom>
      <diagonal/>
    </border>
    <border>
      <left/>
      <right/>
      <top style="thick">
        <color auto="1"/>
      </top>
      <bottom style="thin">
        <color auto="1"/>
      </bottom>
      <diagonal/>
    </border>
    <border>
      <left/>
      <right style="thin">
        <color indexed="64"/>
      </right>
      <top style="thick">
        <color auto="1"/>
      </top>
      <bottom style="thin">
        <color indexed="64"/>
      </bottom>
      <diagonal/>
    </border>
    <border>
      <left style="thin">
        <color indexed="64"/>
      </left>
      <right/>
      <top style="thick">
        <color auto="1"/>
      </top>
      <bottom style="thin">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right style="thin">
        <color rgb="FF000000"/>
      </right>
      <top style="thick">
        <color indexed="64"/>
      </top>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indexed="64"/>
      </bottom>
      <diagonal/>
    </border>
    <border>
      <left/>
      <right style="thin">
        <color rgb="FF000000"/>
      </right>
      <top/>
      <bottom style="thick">
        <color indexed="64"/>
      </bottom>
      <diagonal/>
    </border>
    <border>
      <left style="thin">
        <color rgb="FF000000"/>
      </left>
      <right/>
      <top/>
      <bottom style="thick">
        <color rgb="FF000000"/>
      </bottom>
      <diagonal/>
    </border>
    <border>
      <left/>
      <right/>
      <top/>
      <bottom style="thick">
        <color rgb="FF000000"/>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style="thin">
        <color rgb="FF000000"/>
      </left>
      <right/>
      <top/>
      <bottom style="thin">
        <color indexed="64"/>
      </bottom>
      <diagonal/>
    </border>
    <border>
      <left style="thin">
        <color rgb="FF000000"/>
      </left>
      <right/>
      <top/>
      <bottom style="thin">
        <color rgb="FF000000"/>
      </bottom>
      <diagonal/>
    </border>
    <border>
      <left/>
      <right/>
      <top/>
      <bottom style="thin">
        <color rgb="FF000000"/>
      </bottom>
      <diagonal/>
    </border>
    <border>
      <left/>
      <right/>
      <top style="thin">
        <color indexed="64"/>
      </top>
      <bottom style="thick">
        <color rgb="FF000000"/>
      </bottom>
      <diagonal/>
    </border>
    <border>
      <left/>
      <right/>
      <top style="thick">
        <color auto="1"/>
      </top>
      <bottom style="thick">
        <color auto="1"/>
      </bottom>
      <diagonal/>
    </border>
    <border>
      <left/>
      <right style="thin">
        <color rgb="FF000000"/>
      </right>
      <top style="thick">
        <color indexed="64"/>
      </top>
      <bottom style="thick">
        <color indexed="64"/>
      </bottom>
      <diagonal/>
    </border>
    <border>
      <left style="thin">
        <color rgb="FF000000"/>
      </left>
      <right/>
      <top style="thick">
        <color auto="1"/>
      </top>
      <bottom style="thick">
        <color auto="1"/>
      </bottom>
      <diagonal/>
    </border>
    <border>
      <left/>
      <right style="thin">
        <color rgb="FF000000"/>
      </right>
      <top style="thick">
        <color auto="1"/>
      </top>
      <bottom style="thin">
        <color auto="1"/>
      </bottom>
      <diagonal/>
    </border>
    <border>
      <left/>
      <right style="thin">
        <color rgb="FF000000"/>
      </right>
      <top/>
      <bottom style="thin">
        <color auto="1"/>
      </bottom>
      <diagonal/>
    </border>
    <border>
      <left/>
      <right style="thin">
        <color rgb="FF000000"/>
      </right>
      <top style="thin">
        <color indexed="64"/>
      </top>
      <bottom style="thick">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ck">
        <color rgb="FF000000"/>
      </bottom>
      <diagonal/>
    </border>
    <border>
      <left/>
      <right/>
      <top style="thick">
        <color rgb="FF000000"/>
      </top>
      <bottom/>
      <diagonal/>
    </border>
    <border>
      <left/>
      <right style="thin">
        <color rgb="FF000000"/>
      </right>
      <top style="thick">
        <color rgb="FF000000"/>
      </top>
      <bottom/>
      <diagonal/>
    </border>
    <border>
      <left style="thin">
        <color rgb="FF000000"/>
      </left>
      <right/>
      <top style="thick">
        <color rgb="FF000000"/>
      </top>
      <bottom/>
      <diagonal/>
    </border>
    <border>
      <left/>
      <right/>
      <top style="thin">
        <color rgb="FF000000"/>
      </top>
      <bottom style="thick">
        <color auto="1"/>
      </bottom>
      <diagonal/>
    </border>
    <border>
      <left/>
      <right style="thin">
        <color rgb="FF000000"/>
      </right>
      <top style="thin">
        <color rgb="FF000000"/>
      </top>
      <bottom style="thick">
        <color auto="1"/>
      </bottom>
      <diagonal/>
    </border>
    <border>
      <left style="thin">
        <color rgb="FF000000"/>
      </left>
      <right/>
      <top/>
      <bottom style="thick">
        <color auto="1"/>
      </bottom>
      <diagonal/>
    </border>
    <border>
      <left/>
      <right/>
      <top style="thick">
        <color auto="1"/>
      </top>
      <bottom/>
      <diagonal/>
    </border>
    <border>
      <left style="thin">
        <color rgb="FF000000"/>
      </left>
      <right/>
      <top style="thick">
        <color auto="1"/>
      </top>
      <bottom/>
      <diagonal/>
    </border>
    <border>
      <left style="thin">
        <color rgb="FF000000"/>
      </left>
      <right/>
      <top style="thick">
        <color indexed="64"/>
      </top>
      <bottom style="thin">
        <color auto="1"/>
      </bottom>
      <diagonal/>
    </border>
    <border>
      <left style="thin">
        <color auto="1"/>
      </left>
      <right/>
      <top/>
      <bottom style="dashed">
        <color auto="1"/>
      </bottom>
      <diagonal/>
    </border>
    <border>
      <left style="thin">
        <color auto="1"/>
      </left>
      <right style="thin">
        <color auto="1"/>
      </right>
      <top/>
      <bottom style="dashed">
        <color auto="1"/>
      </bottom>
      <diagonal/>
    </border>
  </borders>
  <cellStyleXfs count="8">
    <xf numFmtId="0" fontId="0" fillId="0" borderId="0"/>
    <xf numFmtId="9" fontId="17" fillId="0" borderId="0" applyFont="0" applyFill="0" applyBorder="0" applyAlignment="0" applyProtection="0"/>
    <xf numFmtId="44" fontId="17" fillId="0" borderId="0" applyFont="0" applyFill="0" applyBorder="0" applyAlignment="0" applyProtection="0"/>
    <xf numFmtId="42" fontId="1" fillId="0" borderId="0" applyFont="0" applyFill="0" applyBorder="0" applyAlignment="0" applyProtection="0"/>
    <xf numFmtId="43" fontId="17" fillId="0" borderId="0" applyFont="0" applyFill="0" applyBorder="0" applyAlignment="0" applyProtection="0"/>
    <xf numFmtId="41" fontId="1" fillId="0" borderId="0" applyFont="0" applyFill="0" applyBorder="0" applyAlignment="0" applyProtection="0"/>
    <xf numFmtId="0" fontId="83" fillId="0" borderId="0" applyNumberFormat="0" applyFill="0" applyBorder="0">
      <protection locked="0"/>
    </xf>
    <xf numFmtId="0" fontId="90" fillId="0" borderId="0"/>
  </cellStyleXfs>
  <cellXfs count="1604">
    <xf numFmtId="0" fontId="0" fillId="0" borderId="0" xfId="0"/>
    <xf numFmtId="49" fontId="2" fillId="0" borderId="0" xfId="0" applyNumberFormat="1" applyFont="1"/>
    <xf numFmtId="49" fontId="2" fillId="0" borderId="1" xfId="0" applyNumberFormat="1"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49" fontId="3" fillId="0" borderId="9" xfId="0" applyNumberFormat="1" applyFont="1" applyBorder="1"/>
    <xf numFmtId="0" fontId="0" fillId="0" borderId="10" xfId="0" applyBorder="1"/>
    <xf numFmtId="0" fontId="0" fillId="0" borderId="9" xfId="0" applyBorder="1"/>
    <xf numFmtId="49" fontId="5" fillId="0" borderId="0" xfId="0" applyNumberFormat="1" applyFont="1"/>
    <xf numFmtId="49" fontId="3" fillId="0" borderId="4" xfId="0" applyNumberFormat="1" applyFont="1" applyBorder="1"/>
    <xf numFmtId="49" fontId="3" fillId="0" borderId="0" xfId="0" applyNumberFormat="1" applyFont="1"/>
    <xf numFmtId="49" fontId="6" fillId="0" borderId="0" xfId="0" applyNumberFormat="1" applyFont="1"/>
    <xf numFmtId="49" fontId="3" fillId="0" borderId="5" xfId="0" applyNumberFormat="1" applyFont="1" applyBorder="1"/>
    <xf numFmtId="0" fontId="0" fillId="0" borderId="10" xfId="0" applyBorder="1" applyAlignment="1">
      <alignment horizontal="center"/>
    </xf>
    <xf numFmtId="49" fontId="2" fillId="0" borderId="5" xfId="0" applyNumberFormat="1" applyFont="1" applyBorder="1"/>
    <xf numFmtId="49" fontId="5" fillId="0" borderId="9" xfId="0" applyNumberFormat="1" applyFont="1" applyBorder="1"/>
    <xf numFmtId="0" fontId="9" fillId="0" borderId="0" xfId="0" applyFont="1"/>
    <xf numFmtId="0" fontId="9" fillId="0" borderId="9" xfId="0" applyFont="1" applyBorder="1"/>
    <xf numFmtId="49" fontId="8" fillId="0" borderId="0" xfId="0" applyNumberFormat="1" applyFont="1"/>
    <xf numFmtId="49" fontId="10" fillId="0" borderId="9" xfId="0" applyNumberFormat="1" applyFont="1" applyBorder="1"/>
    <xf numFmtId="0" fontId="12" fillId="0" borderId="0" xfId="0" applyFont="1"/>
    <xf numFmtId="49" fontId="11" fillId="0" borderId="0" xfId="0" applyNumberFormat="1" applyFont="1"/>
    <xf numFmtId="49" fontId="10" fillId="0" borderId="1" xfId="0" applyNumberFormat="1" applyFont="1" applyBorder="1"/>
    <xf numFmtId="49" fontId="10" fillId="0" borderId="2" xfId="0" applyNumberFormat="1" applyFont="1" applyBorder="1"/>
    <xf numFmtId="49" fontId="3" fillId="0" borderId="2" xfId="0" applyNumberFormat="1" applyFont="1" applyBorder="1"/>
    <xf numFmtId="0" fontId="0" fillId="0" borderId="9" xfId="0" applyBorder="1" applyAlignment="1">
      <alignment horizontal="center"/>
    </xf>
    <xf numFmtId="0" fontId="0" fillId="0" borderId="4" xfId="0" applyBorder="1" applyAlignment="1">
      <alignment horizontal="center"/>
    </xf>
    <xf numFmtId="49" fontId="14" fillId="0" borderId="9" xfId="0" applyNumberFormat="1" applyFont="1" applyBorder="1" applyAlignment="1">
      <alignment horizontal="center"/>
    </xf>
    <xf numFmtId="0" fontId="15" fillId="0" borderId="9" xfId="0" applyFont="1" applyBorder="1" applyAlignment="1">
      <alignment horizontal="center"/>
    </xf>
    <xf numFmtId="49" fontId="8" fillId="0" borderId="5" xfId="0" applyNumberFormat="1" applyFont="1" applyBorder="1"/>
    <xf numFmtId="0" fontId="0" fillId="0" borderId="0" xfId="0" applyAlignment="1">
      <alignment horizontal="center"/>
    </xf>
    <xf numFmtId="0" fontId="0" fillId="0" borderId="11" xfId="0" applyBorder="1"/>
    <xf numFmtId="49" fontId="7" fillId="0" borderId="7" xfId="0" applyNumberFormat="1" applyFont="1" applyBorder="1" applyAlignment="1">
      <alignment horizontal="center"/>
    </xf>
    <xf numFmtId="0" fontId="0" fillId="0" borderId="3" xfId="0" applyBorder="1" applyAlignment="1">
      <alignment horizontal="center"/>
    </xf>
    <xf numFmtId="0" fontId="0" fillId="0" borderId="5" xfId="0" applyBorder="1" applyAlignment="1">
      <alignment horizontal="center"/>
    </xf>
    <xf numFmtId="49" fontId="7" fillId="0" borderId="1" xfId="0" applyNumberFormat="1" applyFont="1" applyBorder="1"/>
    <xf numFmtId="49" fontId="3" fillId="0" borderId="10" xfId="0" applyNumberFormat="1" applyFont="1" applyBorder="1"/>
    <xf numFmtId="49" fontId="8" fillId="0" borderId="4" xfId="0" applyNumberFormat="1" applyFont="1" applyBorder="1"/>
    <xf numFmtId="49" fontId="3" fillId="0" borderId="11" xfId="0" applyNumberFormat="1" applyFont="1" applyBorder="1"/>
    <xf numFmtId="49" fontId="7" fillId="0" borderId="2" xfId="0" applyNumberFormat="1" applyFont="1" applyBorder="1"/>
    <xf numFmtId="49" fontId="11" fillId="0" borderId="5" xfId="0" applyNumberFormat="1" applyFont="1" applyBorder="1"/>
    <xf numFmtId="0" fontId="0" fillId="0" borderId="1" xfId="0" applyBorder="1" applyAlignment="1">
      <alignment horizontal="center"/>
    </xf>
    <xf numFmtId="49" fontId="11" fillId="0" borderId="2" xfId="0" applyNumberFormat="1" applyFont="1" applyBorder="1"/>
    <xf numFmtId="49" fontId="10" fillId="0" borderId="0" xfId="0" applyNumberFormat="1" applyFont="1"/>
    <xf numFmtId="49" fontId="7" fillId="0" borderId="0" xfId="0" applyNumberFormat="1" applyFont="1"/>
    <xf numFmtId="49" fontId="4" fillId="0" borderId="0" xfId="0" applyNumberFormat="1" applyFont="1"/>
    <xf numFmtId="1" fontId="3" fillId="0" borderId="0" xfId="0" applyNumberFormat="1" applyFont="1"/>
    <xf numFmtId="49" fontId="3" fillId="0" borderId="7" xfId="0" applyNumberFormat="1"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49" fontId="3" fillId="0" borderId="1" xfId="0" applyNumberFormat="1" applyFont="1" applyBorder="1"/>
    <xf numFmtId="49" fontId="2" fillId="0" borderId="9" xfId="0" applyNumberFormat="1" applyFont="1" applyBorder="1"/>
    <xf numFmtId="49" fontId="2" fillId="0" borderId="4" xfId="0" applyNumberFormat="1" applyFont="1" applyBorder="1"/>
    <xf numFmtId="49" fontId="14" fillId="0" borderId="0" xfId="0" applyNumberFormat="1" applyFont="1"/>
    <xf numFmtId="49" fontId="2" fillId="0" borderId="0" xfId="0" applyNumberFormat="1" applyFont="1" applyAlignment="1">
      <alignment horizontal="center"/>
    </xf>
    <xf numFmtId="49" fontId="2" fillId="0" borderId="3" xfId="0" applyNumberFormat="1" applyFont="1" applyBorder="1"/>
    <xf numFmtId="0" fontId="0" fillId="0" borderId="12" xfId="0" applyBorder="1"/>
    <xf numFmtId="0" fontId="0" fillId="0" borderId="1" xfId="0" applyBorder="1"/>
    <xf numFmtId="49" fontId="2" fillId="0" borderId="11" xfId="0" applyNumberFormat="1" applyFont="1" applyBorder="1"/>
    <xf numFmtId="49" fontId="11" fillId="0" borderId="13" xfId="0" applyNumberFormat="1" applyFont="1" applyBorder="1" applyAlignment="1">
      <alignment horizontal="center"/>
    </xf>
    <xf numFmtId="0" fontId="12" fillId="0" borderId="6" xfId="0" applyFont="1" applyBorder="1" applyAlignment="1">
      <alignment horizontal="center"/>
    </xf>
    <xf numFmtId="0" fontId="12" fillId="0" borderId="2" xfId="0" applyFont="1" applyBorder="1"/>
    <xf numFmtId="0" fontId="12" fillId="0" borderId="4" xfId="0" applyFont="1" applyBorder="1"/>
    <xf numFmtId="0" fontId="12" fillId="0" borderId="5" xfId="0" applyFont="1" applyBorder="1"/>
    <xf numFmtId="0" fontId="0" fillId="0" borderId="14" xfId="0" applyBorder="1"/>
    <xf numFmtId="49" fontId="2" fillId="0" borderId="15" xfId="0" applyNumberFormat="1" applyFont="1" applyBorder="1"/>
    <xf numFmtId="0" fontId="0" fillId="0" borderId="15" xfId="0" applyBorder="1"/>
    <xf numFmtId="49" fontId="11" fillId="0" borderId="5" xfId="0" applyNumberFormat="1" applyFont="1" applyBorder="1" applyAlignment="1">
      <alignment horizontal="right"/>
    </xf>
    <xf numFmtId="49" fontId="11" fillId="0" borderId="5" xfId="0" applyNumberFormat="1" applyFont="1" applyBorder="1" applyAlignment="1">
      <alignment horizontal="center"/>
    </xf>
    <xf numFmtId="49" fontId="21" fillId="0" borderId="1" xfId="0" applyNumberFormat="1" applyFont="1" applyBorder="1"/>
    <xf numFmtId="49" fontId="2" fillId="0" borderId="2" xfId="0" applyNumberFormat="1" applyFont="1" applyBorder="1"/>
    <xf numFmtId="49" fontId="22" fillId="0" borderId="9" xfId="0" applyNumberFormat="1" applyFont="1" applyBorder="1"/>
    <xf numFmtId="49" fontId="22" fillId="0" borderId="4" xfId="0" applyNumberFormat="1" applyFont="1" applyBorder="1"/>
    <xf numFmtId="49" fontId="8" fillId="0" borderId="15" xfId="0" applyNumberFormat="1" applyFont="1" applyBorder="1"/>
    <xf numFmtId="49" fontId="8" fillId="0" borderId="14" xfId="0" applyNumberFormat="1" applyFont="1" applyBorder="1"/>
    <xf numFmtId="49" fontId="3" fillId="0" borderId="14" xfId="0" applyNumberFormat="1" applyFont="1" applyBorder="1"/>
    <xf numFmtId="49" fontId="3" fillId="0" borderId="15" xfId="0" applyNumberFormat="1" applyFont="1" applyBorder="1"/>
    <xf numFmtId="49" fontId="11" fillId="0" borderId="4" xfId="0" applyNumberFormat="1" applyFont="1" applyBorder="1"/>
    <xf numFmtId="49" fontId="0" fillId="0" borderId="0" xfId="0" applyNumberFormat="1"/>
    <xf numFmtId="49" fontId="11" fillId="0" borderId="11" xfId="0" applyNumberFormat="1" applyFont="1" applyBorder="1"/>
    <xf numFmtId="49" fontId="8" fillId="0" borderId="2" xfId="0" applyNumberFormat="1" applyFont="1" applyBorder="1"/>
    <xf numFmtId="49" fontId="3" fillId="0" borderId="13" xfId="0" applyNumberFormat="1" applyFont="1" applyBorder="1"/>
    <xf numFmtId="0" fontId="0" fillId="0" borderId="13" xfId="0" applyBorder="1"/>
    <xf numFmtId="49" fontId="8" fillId="0" borderId="9" xfId="0" applyNumberFormat="1" applyFont="1" applyBorder="1"/>
    <xf numFmtId="0" fontId="9" fillId="0" borderId="5" xfId="0" applyFont="1" applyBorder="1"/>
    <xf numFmtId="49" fontId="2" fillId="0" borderId="7" xfId="0" applyNumberFormat="1" applyFont="1" applyBorder="1"/>
    <xf numFmtId="0" fontId="12" fillId="0" borderId="13" xfId="0" applyFont="1" applyBorder="1"/>
    <xf numFmtId="0" fontId="9" fillId="0" borderId="6" xfId="0" applyFont="1" applyBorder="1"/>
    <xf numFmtId="49" fontId="8" fillId="0" borderId="10" xfId="0" applyNumberFormat="1" applyFont="1" applyBorder="1"/>
    <xf numFmtId="0" fontId="9" fillId="0" borderId="15" xfId="0" applyFont="1" applyBorder="1"/>
    <xf numFmtId="0" fontId="9" fillId="0" borderId="12" xfId="0" applyFont="1" applyBorder="1"/>
    <xf numFmtId="0" fontId="9" fillId="0" borderId="2" xfId="0" applyFont="1" applyBorder="1"/>
    <xf numFmtId="0" fontId="9" fillId="0" borderId="3" xfId="0" applyFont="1" applyBorder="1"/>
    <xf numFmtId="0" fontId="9" fillId="0" borderId="10" xfId="0" applyFont="1" applyBorder="1"/>
    <xf numFmtId="0" fontId="9" fillId="0" borderId="4" xfId="0" applyFont="1" applyBorder="1"/>
    <xf numFmtId="0" fontId="9" fillId="0" borderId="11" xfId="0" applyFont="1" applyBorder="1"/>
    <xf numFmtId="0" fontId="0" fillId="0" borderId="0" xfId="0" applyAlignment="1">
      <alignment vertical="top"/>
    </xf>
    <xf numFmtId="0" fontId="12" fillId="0" borderId="9" xfId="0" applyFont="1" applyBorder="1"/>
    <xf numFmtId="1" fontId="4" fillId="0" borderId="0" xfId="0" applyNumberFormat="1" applyFont="1"/>
    <xf numFmtId="49" fontId="8" fillId="0" borderId="1" xfId="0" applyNumberFormat="1" applyFont="1" applyBorder="1" applyAlignment="1">
      <alignment horizontal="center"/>
    </xf>
    <xf numFmtId="0" fontId="9" fillId="0" borderId="14" xfId="0" applyFont="1" applyBorder="1"/>
    <xf numFmtId="0" fontId="9" fillId="0" borderId="13" xfId="0" applyFont="1" applyBorder="1"/>
    <xf numFmtId="0" fontId="9" fillId="0" borderId="8" xfId="0" applyFont="1" applyBorder="1"/>
    <xf numFmtId="0" fontId="9" fillId="0" borderId="7" xfId="0" applyFont="1" applyBorder="1"/>
    <xf numFmtId="0" fontId="9" fillId="0" borderId="1" xfId="0" applyFont="1" applyBorder="1"/>
    <xf numFmtId="0" fontId="9" fillId="0" borderId="0" xfId="0" applyFont="1" applyAlignment="1">
      <alignment horizontal="center"/>
    </xf>
    <xf numFmtId="0" fontId="9" fillId="0" borderId="3" xfId="0" applyFont="1" applyBorder="1" applyAlignment="1">
      <alignment horizontal="center"/>
    </xf>
    <xf numFmtId="0" fontId="9" fillId="0" borderId="10" xfId="0" applyFont="1" applyBorder="1" applyAlignment="1">
      <alignment horizontal="center"/>
    </xf>
    <xf numFmtId="0" fontId="15" fillId="0" borderId="7" xfId="0" applyFont="1" applyBorder="1" applyAlignment="1">
      <alignment horizontal="center"/>
    </xf>
    <xf numFmtId="0" fontId="15" fillId="0" borderId="7" xfId="0" applyFont="1" applyBorder="1"/>
    <xf numFmtId="0" fontId="15" fillId="0" borderId="8" xfId="0" applyFont="1" applyBorder="1"/>
    <xf numFmtId="0" fontId="23" fillId="0" borderId="7" xfId="0" applyFont="1" applyBorder="1" applyAlignment="1">
      <alignment horizontal="center"/>
    </xf>
    <xf numFmtId="0" fontId="0" fillId="0" borderId="2" xfId="0" applyBorder="1" applyAlignment="1">
      <alignment horizontal="center"/>
    </xf>
    <xf numFmtId="49" fontId="24" fillId="0" borderId="6" xfId="0" applyNumberFormat="1" applyFont="1" applyBorder="1" applyAlignment="1">
      <alignment horizontal="center"/>
    </xf>
    <xf numFmtId="49" fontId="24" fillId="0" borderId="7" xfId="0" applyNumberFormat="1" applyFont="1" applyBorder="1" applyAlignment="1">
      <alignment horizontal="center"/>
    </xf>
    <xf numFmtId="49" fontId="3" fillId="0" borderId="6" xfId="0" applyNumberFormat="1" applyFont="1" applyBorder="1" applyAlignment="1">
      <alignment horizontal="center"/>
    </xf>
    <xf numFmtId="0" fontId="0" fillId="2" borderId="5" xfId="0" applyFill="1" applyBorder="1"/>
    <xf numFmtId="0" fontId="0" fillId="0" borderId="16" xfId="0" applyBorder="1"/>
    <xf numFmtId="0" fontId="0" fillId="0" borderId="17" xfId="0" applyBorder="1"/>
    <xf numFmtId="0" fontId="0" fillId="0" borderId="18" xfId="0" applyBorder="1"/>
    <xf numFmtId="0" fontId="0" fillId="2" borderId="17" xfId="0" applyFill="1" applyBorder="1"/>
    <xf numFmtId="0" fontId="0" fillId="2" borderId="19" xfId="0" applyFill="1" applyBorder="1"/>
    <xf numFmtId="49" fontId="3" fillId="2" borderId="8" xfId="0" applyNumberFormat="1" applyFont="1" applyFill="1" applyBorder="1" applyAlignment="1">
      <alignment horizontal="center"/>
    </xf>
    <xf numFmtId="49" fontId="3" fillId="2" borderId="4" xfId="0" applyNumberFormat="1" applyFont="1" applyFill="1" applyBorder="1"/>
    <xf numFmtId="49" fontId="14" fillId="0" borderId="4" xfId="0" applyNumberFormat="1" applyFont="1" applyBorder="1" applyAlignment="1">
      <alignment vertical="top"/>
    </xf>
    <xf numFmtId="0" fontId="9" fillId="0" borderId="2" xfId="0" applyFont="1" applyBorder="1" applyAlignment="1">
      <alignment horizontal="center"/>
    </xf>
    <xf numFmtId="49" fontId="2" fillId="0" borderId="0" xfId="0" applyNumberFormat="1" applyFont="1" applyAlignment="1">
      <alignment horizontal="right"/>
    </xf>
    <xf numFmtId="49" fontId="19" fillId="0" borderId="2" xfId="0" applyNumberFormat="1" applyFont="1" applyBorder="1"/>
    <xf numFmtId="1" fontId="4" fillId="0" borderId="3" xfId="0" applyNumberFormat="1" applyFont="1" applyBorder="1" applyAlignment="1">
      <alignment horizontal="center"/>
    </xf>
    <xf numFmtId="49" fontId="28" fillId="0" borderId="5" xfId="0" applyNumberFormat="1" applyFont="1" applyBorder="1"/>
    <xf numFmtId="49" fontId="11" fillId="0" borderId="9" xfId="0" applyNumberFormat="1" applyFont="1" applyBorder="1"/>
    <xf numFmtId="49" fontId="8" fillId="0" borderId="1" xfId="0" applyNumberFormat="1" applyFont="1" applyBorder="1"/>
    <xf numFmtId="49" fontId="3" fillId="0" borderId="13" xfId="0" applyNumberFormat="1" applyFont="1" applyBorder="1" applyAlignment="1">
      <alignment horizontal="center"/>
    </xf>
    <xf numFmtId="49" fontId="23" fillId="0" borderId="7" xfId="0" applyNumberFormat="1" applyFont="1" applyBorder="1" applyAlignment="1">
      <alignment horizontal="center"/>
    </xf>
    <xf numFmtId="49" fontId="13" fillId="0" borderId="7" xfId="0" applyNumberFormat="1" applyFont="1" applyBorder="1" applyAlignment="1">
      <alignment horizontal="center"/>
    </xf>
    <xf numFmtId="49" fontId="7" fillId="0" borderId="5" xfId="0" applyNumberFormat="1" applyFont="1" applyBorder="1"/>
    <xf numFmtId="49" fontId="7" fillId="0" borderId="14" xfId="0" applyNumberFormat="1" applyFont="1" applyBorder="1"/>
    <xf numFmtId="49" fontId="7" fillId="0" borderId="4" xfId="0" applyNumberFormat="1" applyFont="1" applyBorder="1"/>
    <xf numFmtId="49" fontId="7" fillId="0" borderId="15" xfId="0" applyNumberFormat="1" applyFont="1" applyBorder="1"/>
    <xf numFmtId="49" fontId="7" fillId="0" borderId="20" xfId="0" applyNumberFormat="1" applyFont="1" applyBorder="1"/>
    <xf numFmtId="0" fontId="19" fillId="0" borderId="0" xfId="0" applyFont="1"/>
    <xf numFmtId="0" fontId="19" fillId="0" borderId="8" xfId="0" applyFont="1" applyBorder="1"/>
    <xf numFmtId="0" fontId="19" fillId="0" borderId="11" xfId="0" applyFont="1" applyBorder="1"/>
    <xf numFmtId="0" fontId="19" fillId="0" borderId="5" xfId="0" applyFont="1" applyBorder="1"/>
    <xf numFmtId="0" fontId="19" fillId="0" borderId="4" xfId="0" applyFont="1" applyBorder="1"/>
    <xf numFmtId="49" fontId="2" fillId="0" borderId="7" xfId="0" applyNumberFormat="1" applyFont="1" applyBorder="1" applyAlignment="1">
      <alignment wrapText="1"/>
    </xf>
    <xf numFmtId="0" fontId="19" fillId="0" borderId="10" xfId="0" applyFont="1" applyBorder="1"/>
    <xf numFmtId="0" fontId="11" fillId="0" borderId="0" xfId="0" applyFont="1"/>
    <xf numFmtId="0" fontId="11" fillId="0" borderId="9" xfId="0" applyFont="1" applyBorder="1"/>
    <xf numFmtId="0" fontId="19" fillId="0" borderId="7" xfId="0" applyFont="1" applyBorder="1"/>
    <xf numFmtId="0" fontId="19" fillId="0" borderId="9" xfId="0" applyFont="1" applyBorder="1"/>
    <xf numFmtId="0" fontId="19" fillId="0" borderId="3" xfId="0" applyFont="1" applyBorder="1"/>
    <xf numFmtId="0" fontId="19" fillId="0" borderId="2" xfId="0" applyFont="1" applyBorder="1"/>
    <xf numFmtId="49" fontId="2" fillId="0" borderId="8" xfId="0" applyNumberFormat="1" applyFont="1" applyBorder="1"/>
    <xf numFmtId="0" fontId="8" fillId="0" borderId="0" xfId="0" applyFont="1" applyAlignment="1">
      <alignment horizontal="center"/>
    </xf>
    <xf numFmtId="0" fontId="11" fillId="0" borderId="9" xfId="0" applyFont="1" applyBorder="1" applyAlignment="1">
      <alignment horizontal="left" vertical="top"/>
    </xf>
    <xf numFmtId="0" fontId="11" fillId="0" borderId="9" xfId="0" applyFont="1" applyBorder="1" applyAlignment="1">
      <alignment horizontal="left" vertical="top" wrapText="1"/>
    </xf>
    <xf numFmtId="0" fontId="8" fillId="0" borderId="13" xfId="0" applyFont="1" applyBorder="1"/>
    <xf numFmtId="0" fontId="8" fillId="0" borderId="0" xfId="0" applyFont="1"/>
    <xf numFmtId="0" fontId="0" fillId="0" borderId="21" xfId="0" applyBorder="1"/>
    <xf numFmtId="49" fontId="10" fillId="0" borderId="5" xfId="0" applyNumberFormat="1" applyFont="1" applyBorder="1"/>
    <xf numFmtId="49" fontId="13" fillId="0" borderId="5" xfId="0" applyNumberFormat="1" applyFont="1" applyBorder="1"/>
    <xf numFmtId="0" fontId="14" fillId="0" borderId="0" xfId="0" applyFont="1"/>
    <xf numFmtId="49" fontId="13" fillId="0" borderId="5" xfId="0" applyNumberFormat="1" applyFont="1" applyBorder="1" applyAlignment="1">
      <alignment horizontal="center"/>
    </xf>
    <xf numFmtId="0" fontId="12" fillId="0" borderId="0" xfId="0" applyFont="1" applyAlignment="1">
      <alignment vertical="center"/>
    </xf>
    <xf numFmtId="0" fontId="37" fillId="0" borderId="0" xfId="0" applyFont="1"/>
    <xf numFmtId="49" fontId="10" fillId="0" borderId="0" xfId="0" applyNumberFormat="1" applyFont="1" applyAlignment="1">
      <alignment horizontal="left"/>
    </xf>
    <xf numFmtId="49" fontId="10" fillId="0" borderId="13" xfId="0" applyNumberFormat="1" applyFont="1" applyBorder="1" applyAlignment="1">
      <alignment horizontal="center" vertical="center"/>
    </xf>
    <xf numFmtId="49" fontId="19" fillId="0" borderId="9" xfId="0" applyNumberFormat="1" applyFont="1" applyBorder="1" applyAlignment="1">
      <alignment vertical="top"/>
    </xf>
    <xf numFmtId="49" fontId="19" fillId="0" borderId="9" xfId="0" applyNumberFormat="1" applyFont="1" applyBorder="1"/>
    <xf numFmtId="49" fontId="29" fillId="0" borderId="9" xfId="0" applyNumberFormat="1" applyFont="1" applyBorder="1"/>
    <xf numFmtId="49" fontId="29" fillId="0" borderId="1" xfId="0" applyNumberFormat="1" applyFont="1" applyBorder="1"/>
    <xf numFmtId="49" fontId="19" fillId="0" borderId="1" xfId="0" applyNumberFormat="1" applyFont="1" applyBorder="1"/>
    <xf numFmtId="0" fontId="12" fillId="0" borderId="3" xfId="0" applyFont="1" applyBorder="1"/>
    <xf numFmtId="0" fontId="12" fillId="0" borderId="10" xfId="0" applyFont="1" applyBorder="1"/>
    <xf numFmtId="0" fontId="12" fillId="0" borderId="11" xfId="0" applyFont="1" applyBorder="1"/>
    <xf numFmtId="1" fontId="2" fillId="0" borderId="4" xfId="0" applyNumberFormat="1" applyFont="1" applyBorder="1" applyAlignment="1">
      <alignment horizontal="center" vertical="top"/>
    </xf>
    <xf numFmtId="1" fontId="2" fillId="0" borderId="11" xfId="0" applyNumberFormat="1" applyFont="1" applyBorder="1" applyAlignment="1">
      <alignment horizontal="center" vertical="top"/>
    </xf>
    <xf numFmtId="49" fontId="14" fillId="0" borderId="4" xfId="0" applyNumberFormat="1" applyFont="1" applyBorder="1"/>
    <xf numFmtId="49" fontId="19" fillId="0" borderId="4" xfId="0" applyNumberFormat="1" applyFont="1" applyBorder="1"/>
    <xf numFmtId="0" fontId="15" fillId="0" borderId="1" xfId="0" applyFont="1" applyBorder="1"/>
    <xf numFmtId="0" fontId="15" fillId="0" borderId="9" xfId="0" applyFont="1" applyBorder="1"/>
    <xf numFmtId="49" fontId="2" fillId="0" borderId="0" xfId="0" applyNumberFormat="1" applyFont="1" applyAlignment="1">
      <alignment wrapText="1"/>
    </xf>
    <xf numFmtId="0" fontId="8" fillId="0" borderId="7" xfId="0" applyFont="1" applyBorder="1"/>
    <xf numFmtId="1" fontId="8" fillId="0" borderId="0" xfId="0" applyNumberFormat="1" applyFont="1"/>
    <xf numFmtId="0" fontId="8" fillId="0" borderId="10" xfId="0" applyFont="1" applyBorder="1"/>
    <xf numFmtId="0" fontId="8" fillId="0" borderId="11" xfId="0" applyFont="1" applyBorder="1"/>
    <xf numFmtId="0" fontId="8" fillId="0" borderId="1" xfId="0" applyFont="1" applyBorder="1"/>
    <xf numFmtId="0" fontId="8" fillId="0" borderId="2" xfId="0" applyFont="1" applyBorder="1"/>
    <xf numFmtId="0" fontId="8" fillId="0" borderId="9" xfId="0" applyFont="1" applyBorder="1"/>
    <xf numFmtId="0" fontId="8" fillId="0" borderId="4" xfId="0" applyFont="1" applyBorder="1"/>
    <xf numFmtId="0" fontId="8" fillId="0" borderId="3" xfId="0" applyFont="1" applyBorder="1"/>
    <xf numFmtId="0" fontId="39" fillId="0" borderId="0" xfId="0" applyFont="1"/>
    <xf numFmtId="49" fontId="23" fillId="0" borderId="7" xfId="0" applyNumberFormat="1" applyFont="1" applyBorder="1" applyAlignment="1">
      <alignment horizontal="center" vertical="center"/>
    </xf>
    <xf numFmtId="43" fontId="0" fillId="0" borderId="0" xfId="4" applyFont="1"/>
    <xf numFmtId="43" fontId="28" fillId="0" borderId="22" xfId="0" applyNumberFormat="1" applyFont="1" applyBorder="1" applyAlignment="1">
      <alignment horizontal="center"/>
    </xf>
    <xf numFmtId="0" fontId="30" fillId="0" borderId="23" xfId="0" applyFont="1" applyBorder="1"/>
    <xf numFmtId="0" fontId="30" fillId="0" borderId="22" xfId="0" applyFont="1" applyBorder="1"/>
    <xf numFmtId="0" fontId="30" fillId="0" borderId="8" xfId="0" applyFont="1" applyBorder="1"/>
    <xf numFmtId="0" fontId="9" fillId="0" borderId="5" xfId="0" applyFont="1" applyBorder="1" applyAlignment="1">
      <alignment vertical="top"/>
    </xf>
    <xf numFmtId="2" fontId="0" fillId="0" borderId="0" xfId="0" applyNumberFormat="1"/>
    <xf numFmtId="49" fontId="11" fillId="0" borderId="1" xfId="0" applyNumberFormat="1" applyFont="1" applyBorder="1"/>
    <xf numFmtId="49" fontId="11" fillId="0" borderId="13" xfId="0" applyNumberFormat="1" applyFont="1" applyBorder="1"/>
    <xf numFmtId="0" fontId="12" fillId="0" borderId="12" xfId="0" applyFont="1" applyBorder="1"/>
    <xf numFmtId="49" fontId="11" fillId="0" borderId="0" xfId="0" applyNumberFormat="1" applyFont="1" applyAlignment="1">
      <alignment vertical="top"/>
    </xf>
    <xf numFmtId="49" fontId="28" fillId="0" borderId="4" xfId="0" applyNumberFormat="1" applyFont="1" applyBorder="1" applyAlignment="1">
      <alignment vertical="center"/>
    </xf>
    <xf numFmtId="0" fontId="9" fillId="0" borderId="24" xfId="0" applyFont="1" applyBorder="1"/>
    <xf numFmtId="43" fontId="28" fillId="0" borderId="7" xfId="0" applyNumberFormat="1" applyFont="1" applyBorder="1" applyAlignment="1">
      <alignment horizontal="center"/>
    </xf>
    <xf numFmtId="43" fontId="28" fillId="0" borderId="25" xfId="0" applyNumberFormat="1" applyFont="1" applyBorder="1" applyAlignment="1">
      <alignment horizontal="center"/>
    </xf>
    <xf numFmtId="0" fontId="30" fillId="0" borderId="26" xfId="0" applyFont="1" applyBorder="1"/>
    <xf numFmtId="43" fontId="28" fillId="0" borderId="27" xfId="0" applyNumberFormat="1" applyFont="1" applyBorder="1" applyAlignment="1">
      <alignment horizontal="center"/>
    </xf>
    <xf numFmtId="0" fontId="30" fillId="0" borderId="27" xfId="0" applyFont="1" applyBorder="1"/>
    <xf numFmtId="0" fontId="30" fillId="0" borderId="20" xfId="0" applyFont="1" applyBorder="1"/>
    <xf numFmtId="43" fontId="28" fillId="0" borderId="28" xfId="0" applyNumberFormat="1" applyFont="1" applyBorder="1" applyAlignment="1">
      <alignment horizontal="center"/>
    </xf>
    <xf numFmtId="49" fontId="11" fillId="0" borderId="15" xfId="0" applyNumberFormat="1" applyFont="1" applyBorder="1" applyAlignment="1">
      <alignment horizontal="left"/>
    </xf>
    <xf numFmtId="49" fontId="11" fillId="0" borderId="14" xfId="0" applyNumberFormat="1" applyFont="1" applyBorder="1"/>
    <xf numFmtId="49" fontId="11" fillId="0" borderId="15" xfId="0" applyNumberFormat="1" applyFont="1" applyBorder="1"/>
    <xf numFmtId="49" fontId="11" fillId="0" borderId="12" xfId="0" applyNumberFormat="1" applyFont="1" applyBorder="1"/>
    <xf numFmtId="49" fontId="28" fillId="0" borderId="5" xfId="0" applyNumberFormat="1" applyFont="1" applyBorder="1" applyAlignment="1">
      <alignment vertical="center"/>
    </xf>
    <xf numFmtId="43" fontId="28" fillId="0" borderId="10" xfId="0" applyNumberFormat="1" applyFont="1" applyBorder="1" applyAlignment="1">
      <alignment horizontal="center"/>
    </xf>
    <xf numFmtId="43" fontId="28" fillId="0" borderId="29" xfId="0" applyNumberFormat="1" applyFont="1" applyBorder="1" applyAlignment="1">
      <alignment horizontal="center"/>
    </xf>
    <xf numFmtId="43" fontId="28" fillId="0" borderId="30" xfId="0" applyNumberFormat="1" applyFont="1" applyBorder="1" applyAlignment="1">
      <alignment horizontal="center"/>
    </xf>
    <xf numFmtId="43" fontId="28" fillId="0" borderId="31" xfId="0" applyNumberFormat="1" applyFont="1" applyBorder="1" applyAlignment="1">
      <alignment horizontal="center"/>
    </xf>
    <xf numFmtId="43" fontId="28" fillId="0" borderId="32" xfId="0" applyNumberFormat="1" applyFont="1" applyBorder="1" applyAlignment="1">
      <alignment horizontal="center"/>
    </xf>
    <xf numFmtId="49" fontId="11" fillId="0" borderId="2" xfId="0" applyNumberFormat="1" applyFont="1" applyBorder="1" applyAlignment="1">
      <alignment horizontal="left"/>
    </xf>
    <xf numFmtId="0" fontId="11" fillId="0" borderId="0" xfId="0" applyFont="1" applyAlignment="1">
      <alignment horizontal="left"/>
    </xf>
    <xf numFmtId="0" fontId="27" fillId="0" borderId="0" xfId="0" applyFont="1"/>
    <xf numFmtId="49" fontId="11" fillId="0" borderId="5" xfId="0" applyNumberFormat="1" applyFont="1" applyBorder="1" applyAlignment="1">
      <alignment vertical="top"/>
    </xf>
    <xf numFmtId="0" fontId="28" fillId="0" borderId="17" xfId="0" applyFont="1" applyBorder="1"/>
    <xf numFmtId="49" fontId="8" fillId="0" borderId="6" xfId="0" applyNumberFormat="1" applyFont="1" applyBorder="1" applyAlignment="1">
      <alignment horizontal="center"/>
    </xf>
    <xf numFmtId="49" fontId="2" fillId="0" borderId="10" xfId="0" applyNumberFormat="1" applyFont="1" applyBorder="1" applyAlignment="1">
      <alignment horizontal="center"/>
    </xf>
    <xf numFmtId="1" fontId="4" fillId="0" borderId="9" xfId="0" applyNumberFormat="1" applyFont="1" applyBorder="1" applyAlignment="1">
      <alignment horizontal="center"/>
    </xf>
    <xf numFmtId="49" fontId="3" fillId="0" borderId="9" xfId="0" applyNumberFormat="1" applyFont="1" applyBorder="1" applyAlignment="1">
      <alignment horizontal="center"/>
    </xf>
    <xf numFmtId="0" fontId="19" fillId="0" borderId="0" xfId="0" applyFont="1" applyAlignment="1">
      <alignment horizontal="center"/>
    </xf>
    <xf numFmtId="49" fontId="11" fillId="0" borderId="0" xfId="0" applyNumberFormat="1" applyFont="1" applyAlignment="1">
      <alignment horizontal="left"/>
    </xf>
    <xf numFmtId="49" fontId="11" fillId="0" borderId="9" xfId="0" applyNumberFormat="1" applyFont="1" applyBorder="1" applyAlignment="1">
      <alignment wrapText="1"/>
    </xf>
    <xf numFmtId="49" fontId="11" fillId="0" borderId="0" xfId="0" applyNumberFormat="1" applyFont="1" applyAlignment="1">
      <alignment wrapText="1"/>
    </xf>
    <xf numFmtId="49" fontId="11" fillId="0" borderId="0" xfId="0" applyNumberFormat="1" applyFont="1" applyAlignment="1">
      <alignment horizontal="right"/>
    </xf>
    <xf numFmtId="49" fontId="11" fillId="0" borderId="0" xfId="0" applyNumberFormat="1" applyFont="1" applyAlignment="1">
      <alignment horizontal="center"/>
    </xf>
    <xf numFmtId="0" fontId="28" fillId="0" borderId="0" xfId="0" applyFont="1"/>
    <xf numFmtId="49" fontId="45" fillId="0" borderId="0" xfId="0" applyNumberFormat="1" applyFont="1"/>
    <xf numFmtId="49" fontId="7" fillId="0" borderId="8" xfId="0" applyNumberFormat="1" applyFont="1" applyBorder="1" applyAlignment="1">
      <alignment horizontal="center" vertical="top"/>
    </xf>
    <xf numFmtId="49" fontId="7" fillId="0" borderId="7" xfId="0" applyNumberFormat="1" applyFont="1" applyBorder="1" applyAlignment="1">
      <alignment horizontal="center" vertical="top"/>
    </xf>
    <xf numFmtId="49" fontId="19" fillId="0" borderId="0" xfId="0" applyNumberFormat="1" applyFont="1"/>
    <xf numFmtId="49" fontId="7" fillId="2" borderId="16" xfId="0" applyNumberFormat="1" applyFont="1" applyFill="1" applyBorder="1"/>
    <xf numFmtId="49" fontId="7" fillId="2" borderId="33" xfId="0" applyNumberFormat="1" applyFont="1" applyFill="1" applyBorder="1"/>
    <xf numFmtId="49" fontId="7" fillId="2" borderId="23" xfId="0" applyNumberFormat="1" applyFont="1" applyFill="1" applyBorder="1" applyAlignment="1">
      <alignment horizontal="center"/>
    </xf>
    <xf numFmtId="49" fontId="7" fillId="2" borderId="34" xfId="0" applyNumberFormat="1" applyFont="1" applyFill="1" applyBorder="1" applyAlignment="1">
      <alignment horizontal="center"/>
    </xf>
    <xf numFmtId="0" fontId="0" fillId="0" borderId="0" xfId="0" applyAlignment="1">
      <alignment vertical="center"/>
    </xf>
    <xf numFmtId="49" fontId="47" fillId="0" borderId="6" xfId="0" applyNumberFormat="1" applyFont="1" applyBorder="1" applyAlignment="1">
      <alignment horizontal="center" vertical="center"/>
    </xf>
    <xf numFmtId="0" fontId="32" fillId="0" borderId="5" xfId="0" applyFont="1" applyBorder="1"/>
    <xf numFmtId="49" fontId="19" fillId="0" borderId="5" xfId="0" applyNumberFormat="1" applyFont="1" applyBorder="1"/>
    <xf numFmtId="49" fontId="2" fillId="0" borderId="9" xfId="0" applyNumberFormat="1" applyFont="1" applyBorder="1" applyAlignment="1">
      <alignment vertical="center" wrapText="1"/>
    </xf>
    <xf numFmtId="0" fontId="30" fillId="0" borderId="0" xfId="0" applyFont="1"/>
    <xf numFmtId="49" fontId="35" fillId="0" borderId="5" xfId="0" applyNumberFormat="1" applyFont="1" applyBorder="1"/>
    <xf numFmtId="49" fontId="35" fillId="0" borderId="0" xfId="0" applyNumberFormat="1" applyFont="1"/>
    <xf numFmtId="0" fontId="11" fillId="0" borderId="0" xfId="0" applyFont="1" applyAlignment="1">
      <alignment horizontal="center"/>
    </xf>
    <xf numFmtId="0" fontId="23" fillId="0" borderId="0" xfId="0" applyFont="1"/>
    <xf numFmtId="0" fontId="8" fillId="0" borderId="5" xfId="0" applyFont="1" applyBorder="1"/>
    <xf numFmtId="49" fontId="19" fillId="0" borderId="5" xfId="0" applyNumberFormat="1" applyFont="1" applyBorder="1" applyAlignment="1">
      <alignment horizontal="center"/>
    </xf>
    <xf numFmtId="49" fontId="19" fillId="0" borderId="11" xfId="0" applyNumberFormat="1" applyFont="1" applyBorder="1" applyAlignment="1">
      <alignment horizontal="center"/>
    </xf>
    <xf numFmtId="0" fontId="32" fillId="0" borderId="0" xfId="0" applyFont="1"/>
    <xf numFmtId="0" fontId="8" fillId="0" borderId="11" xfId="0" applyFont="1" applyBorder="1" applyAlignment="1">
      <alignment horizontal="center"/>
    </xf>
    <xf numFmtId="49" fontId="29" fillId="0" borderId="0" xfId="0" applyNumberFormat="1" applyFont="1"/>
    <xf numFmtId="49" fontId="10" fillId="0" borderId="7" xfId="0" applyNumberFormat="1" applyFont="1" applyBorder="1" applyAlignment="1">
      <alignment horizontal="center"/>
    </xf>
    <xf numFmtId="0" fontId="0" fillId="0" borderId="36" xfId="0" applyBorder="1"/>
    <xf numFmtId="49" fontId="11" fillId="0" borderId="10" xfId="0" applyNumberFormat="1" applyFont="1" applyBorder="1"/>
    <xf numFmtId="0" fontId="12" fillId="0" borderId="6" xfId="0" applyFont="1" applyBorder="1"/>
    <xf numFmtId="49" fontId="11" fillId="0" borderId="8" xfId="0" applyNumberFormat="1" applyFont="1" applyBorder="1"/>
    <xf numFmtId="0" fontId="12" fillId="0" borderId="7" xfId="0" applyFont="1" applyBorder="1"/>
    <xf numFmtId="0" fontId="12" fillId="0" borderId="15" xfId="0" applyFont="1" applyBorder="1"/>
    <xf numFmtId="0" fontId="12" fillId="0" borderId="0" xfId="0" applyFont="1" applyAlignment="1">
      <alignment vertical="top"/>
    </xf>
    <xf numFmtId="0" fontId="0" fillId="0" borderId="10" xfId="0" applyBorder="1" applyAlignment="1">
      <alignment vertical="top"/>
    </xf>
    <xf numFmtId="0" fontId="40" fillId="0" borderId="0" xfId="0" applyFont="1" applyAlignment="1">
      <alignment horizontal="left"/>
    </xf>
    <xf numFmtId="49" fontId="8" fillId="0" borderId="0" xfId="0" applyNumberFormat="1" applyFont="1" applyAlignment="1">
      <alignment horizontal="right"/>
    </xf>
    <xf numFmtId="0" fontId="19" fillId="0" borderId="0" xfId="0" applyFont="1" applyAlignment="1">
      <alignment horizontal="left"/>
    </xf>
    <xf numFmtId="0" fontId="11" fillId="0" borderId="12" xfId="0" applyFont="1" applyBorder="1" applyAlignment="1">
      <alignment horizontal="center"/>
    </xf>
    <xf numFmtId="0" fontId="11" fillId="0" borderId="13" xfId="0" applyFont="1" applyBorder="1" applyAlignment="1">
      <alignment horizontal="center"/>
    </xf>
    <xf numFmtId="49" fontId="8" fillId="0" borderId="0" xfId="0" applyNumberFormat="1" applyFont="1" applyAlignment="1">
      <alignment horizontal="left"/>
    </xf>
    <xf numFmtId="49" fontId="23" fillId="0" borderId="0" xfId="0" applyNumberFormat="1" applyFont="1" applyAlignment="1">
      <alignment horizontal="left" vertical="center"/>
    </xf>
    <xf numFmtId="0" fontId="49" fillId="0" borderId="7" xfId="0" applyFont="1" applyBorder="1" applyAlignment="1">
      <alignment vertical="center"/>
    </xf>
    <xf numFmtId="49" fontId="11" fillId="0" borderId="7" xfId="0" applyNumberFormat="1" applyFont="1" applyBorder="1"/>
    <xf numFmtId="49" fontId="8" fillId="0" borderId="7" xfId="0" applyNumberFormat="1" applyFont="1" applyBorder="1" applyAlignment="1">
      <alignment horizontal="left"/>
    </xf>
    <xf numFmtId="49" fontId="3" fillId="0" borderId="7" xfId="0" applyNumberFormat="1" applyFont="1" applyBorder="1"/>
    <xf numFmtId="49" fontId="3" fillId="0" borderId="37" xfId="0" applyNumberFormat="1" applyFont="1" applyBorder="1" applyAlignment="1">
      <alignment horizontal="center"/>
    </xf>
    <xf numFmtId="49" fontId="3" fillId="0" borderId="38" xfId="0" applyNumberFormat="1" applyFont="1" applyBorder="1" applyAlignment="1">
      <alignment horizontal="center"/>
    </xf>
    <xf numFmtId="0" fontId="0" fillId="0" borderId="39" xfId="0" applyBorder="1"/>
    <xf numFmtId="0" fontId="0" fillId="0" borderId="40" xfId="0" applyBorder="1"/>
    <xf numFmtId="49" fontId="25" fillId="0" borderId="1" xfId="0" applyNumberFormat="1" applyFont="1" applyBorder="1" applyAlignment="1">
      <alignment vertical="center"/>
    </xf>
    <xf numFmtId="49" fontId="25" fillId="0" borderId="2" xfId="0" applyNumberFormat="1" applyFont="1" applyBorder="1" applyAlignment="1">
      <alignment vertical="center"/>
    </xf>
    <xf numFmtId="49" fontId="25" fillId="0" borderId="3" xfId="0" applyNumberFormat="1" applyFont="1" applyBorder="1" applyAlignment="1">
      <alignment vertical="center"/>
    </xf>
    <xf numFmtId="49" fontId="48" fillId="0" borderId="10" xfId="0" applyNumberFormat="1" applyFont="1" applyBorder="1" applyAlignment="1">
      <alignment horizontal="center"/>
    </xf>
    <xf numFmtId="49" fontId="19" fillId="0" borderId="0" xfId="0" applyNumberFormat="1" applyFont="1" applyAlignment="1">
      <alignment vertical="center"/>
    </xf>
    <xf numFmtId="49" fontId="11" fillId="0" borderId="9" xfId="0" applyNumberFormat="1" applyFont="1" applyBorder="1" applyAlignment="1">
      <alignment vertical="center" wrapText="1"/>
    </xf>
    <xf numFmtId="49" fontId="19" fillId="0" borderId="0" xfId="0" applyNumberFormat="1" applyFont="1" applyAlignment="1">
      <alignment vertical="center" wrapText="1"/>
    </xf>
    <xf numFmtId="49" fontId="11" fillId="0" borderId="0" xfId="0" applyNumberFormat="1" applyFont="1" applyAlignment="1">
      <alignment vertical="center" wrapText="1"/>
    </xf>
    <xf numFmtId="49" fontId="2" fillId="0" borderId="0" xfId="0" applyNumberFormat="1" applyFont="1" applyAlignment="1">
      <alignment vertical="center" wrapText="1"/>
    </xf>
    <xf numFmtId="0" fontId="8" fillId="0" borderId="0" xfId="0" applyFont="1" applyAlignment="1">
      <alignment horizontal="left"/>
    </xf>
    <xf numFmtId="49" fontId="25" fillId="0" borderId="5" xfId="0" applyNumberFormat="1" applyFont="1" applyBorder="1"/>
    <xf numFmtId="49" fontId="25" fillId="0" borderId="11" xfId="0" applyNumberFormat="1" applyFont="1" applyBorder="1"/>
    <xf numFmtId="49" fontId="25" fillId="0" borderId="0" xfId="0" applyNumberFormat="1" applyFont="1"/>
    <xf numFmtId="49" fontId="25" fillId="0" borderId="6" xfId="0" applyNumberFormat="1" applyFont="1" applyBorder="1"/>
    <xf numFmtId="49" fontId="25" fillId="0" borderId="10" xfId="0" applyNumberFormat="1" applyFont="1" applyBorder="1"/>
    <xf numFmtId="0" fontId="19" fillId="0" borderId="24" xfId="0" applyFont="1" applyBorder="1"/>
    <xf numFmtId="0" fontId="11" fillId="0" borderId="7" xfId="0" applyFont="1" applyBorder="1"/>
    <xf numFmtId="49" fontId="19" fillId="0" borderId="24" xfId="0" applyNumberFormat="1" applyFont="1" applyBorder="1"/>
    <xf numFmtId="49" fontId="19" fillId="0" borderId="41" xfId="0" applyNumberFormat="1" applyFont="1" applyBorder="1"/>
    <xf numFmtId="0" fontId="11" fillId="0" borderId="8" xfId="0" applyFont="1" applyBorder="1"/>
    <xf numFmtId="0" fontId="11" fillId="0" borderId="0" xfId="0" applyFont="1" applyAlignment="1">
      <alignment horizontal="right"/>
    </xf>
    <xf numFmtId="49" fontId="32" fillId="0" borderId="0" xfId="0" applyNumberFormat="1" applyFont="1"/>
    <xf numFmtId="49" fontId="30" fillId="0" borderId="0" xfId="0" applyNumberFormat="1" applyFont="1"/>
    <xf numFmtId="49" fontId="19" fillId="0" borderId="0" xfId="0" applyNumberFormat="1" applyFont="1" applyAlignment="1">
      <alignment horizontal="center" wrapText="1"/>
    </xf>
    <xf numFmtId="0" fontId="25" fillId="0" borderId="0" xfId="0" applyFont="1"/>
    <xf numFmtId="49" fontId="23" fillId="0" borderId="0" xfId="0" applyNumberFormat="1" applyFont="1"/>
    <xf numFmtId="49" fontId="25" fillId="0" borderId="24" xfId="0" applyNumberFormat="1" applyFont="1" applyBorder="1"/>
    <xf numFmtId="49" fontId="11" fillId="0" borderId="2" xfId="0" applyNumberFormat="1" applyFont="1" applyBorder="1" applyAlignment="1">
      <alignment wrapText="1"/>
    </xf>
    <xf numFmtId="49" fontId="11" fillId="0" borderId="1" xfId="0" applyNumberFormat="1" applyFont="1" applyBorder="1" applyAlignment="1">
      <alignment wrapText="1"/>
    </xf>
    <xf numFmtId="0" fontId="11" fillId="0" borderId="2" xfId="0" applyFont="1" applyBorder="1"/>
    <xf numFmtId="1" fontId="11" fillId="0" borderId="0" xfId="0" applyNumberFormat="1" applyFont="1"/>
    <xf numFmtId="0" fontId="11" fillId="0" borderId="5" xfId="0" applyFont="1" applyBorder="1"/>
    <xf numFmtId="0" fontId="11" fillId="0" borderId="5" xfId="0" applyFont="1" applyBorder="1" applyAlignment="1">
      <alignment horizontal="left"/>
    </xf>
    <xf numFmtId="49" fontId="10" fillId="0" borderId="14"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51" fillId="0" borderId="0" xfId="0" applyNumberFormat="1" applyFont="1"/>
    <xf numFmtId="49" fontId="52" fillId="0" borderId="0" xfId="0" applyNumberFormat="1" applyFont="1" applyAlignment="1">
      <alignment horizontal="center" vertical="top"/>
    </xf>
    <xf numFmtId="0" fontId="53" fillId="0" borderId="0" xfId="0" applyFont="1"/>
    <xf numFmtId="1" fontId="24" fillId="0" borderId="9" xfId="0" applyNumberFormat="1" applyFont="1" applyBorder="1" applyAlignment="1">
      <alignment horizontal="center" vertical="top"/>
    </xf>
    <xf numFmtId="0" fontId="53" fillId="0" borderId="0" xfId="0" applyFont="1" applyAlignment="1">
      <alignment horizontal="center"/>
    </xf>
    <xf numFmtId="49" fontId="10" fillId="0" borderId="0" xfId="0" applyNumberFormat="1" applyFont="1" applyAlignment="1">
      <alignment horizontal="center" vertical="center"/>
    </xf>
    <xf numFmtId="1" fontId="24" fillId="0" borderId="7" xfId="0" applyNumberFormat="1" applyFont="1" applyBorder="1" applyAlignment="1">
      <alignment horizontal="center" vertical="top"/>
    </xf>
    <xf numFmtId="49" fontId="52" fillId="0" borderId="0" xfId="0" applyNumberFormat="1" applyFont="1"/>
    <xf numFmtId="49" fontId="13" fillId="0" borderId="0" xfId="0" applyNumberFormat="1" applyFont="1" applyAlignment="1">
      <alignment horizontal="left"/>
    </xf>
    <xf numFmtId="49" fontId="10" fillId="0" borderId="0" xfId="0" applyNumberFormat="1" applyFont="1" applyAlignment="1">
      <alignment horizontal="center"/>
    </xf>
    <xf numFmtId="49" fontId="13" fillId="0" borderId="0" xfId="0" applyNumberFormat="1" applyFont="1"/>
    <xf numFmtId="0" fontId="37" fillId="0" borderId="0" xfId="0" applyFont="1" applyAlignment="1">
      <alignment horizontal="center"/>
    </xf>
    <xf numFmtId="49" fontId="19" fillId="0" borderId="10" xfId="0" applyNumberFormat="1" applyFont="1" applyBorder="1"/>
    <xf numFmtId="49" fontId="11" fillId="0" borderId="10" xfId="0" applyNumberFormat="1" applyFont="1" applyBorder="1" applyAlignment="1">
      <alignment horizontal="left"/>
    </xf>
    <xf numFmtId="49" fontId="19" fillId="0" borderId="3" xfId="0" applyNumberFormat="1" applyFont="1" applyBorder="1"/>
    <xf numFmtId="49" fontId="14" fillId="0" borderId="0" xfId="0" applyNumberFormat="1" applyFont="1" applyAlignment="1">
      <alignment horizontal="left"/>
    </xf>
    <xf numFmtId="49" fontId="14" fillId="0" borderId="10" xfId="0" applyNumberFormat="1" applyFont="1" applyBorder="1" applyAlignment="1">
      <alignment horizontal="left"/>
    </xf>
    <xf numFmtId="0" fontId="15" fillId="0" borderId="0" xfId="0" applyFont="1" applyAlignment="1">
      <alignment horizontal="center"/>
    </xf>
    <xf numFmtId="49" fontId="14" fillId="0" borderId="5" xfId="0" applyNumberFormat="1" applyFont="1" applyBorder="1" applyAlignment="1">
      <alignment horizontal="left"/>
    </xf>
    <xf numFmtId="49" fontId="14" fillId="0" borderId="11" xfId="0" applyNumberFormat="1" applyFont="1" applyBorder="1" applyAlignment="1">
      <alignment horizontal="left"/>
    </xf>
    <xf numFmtId="49" fontId="14" fillId="0" borderId="4" xfId="0" applyNumberFormat="1" applyFont="1" applyBorder="1" applyAlignment="1">
      <alignment horizontal="left"/>
    </xf>
    <xf numFmtId="49" fontId="14" fillId="0" borderId="5" xfId="0" applyNumberFormat="1" applyFont="1" applyBorder="1" applyAlignment="1">
      <alignment horizontal="center"/>
    </xf>
    <xf numFmtId="0" fontId="15" fillId="0" borderId="5" xfId="0" applyFont="1" applyBorder="1" applyAlignment="1">
      <alignment horizontal="center"/>
    </xf>
    <xf numFmtId="49" fontId="10" fillId="0" borderId="2" xfId="0" quotePrefix="1" applyNumberFormat="1" applyFont="1" applyBorder="1" applyAlignment="1">
      <alignment horizontal="right"/>
    </xf>
    <xf numFmtId="49" fontId="10" fillId="0" borderId="0" xfId="0" quotePrefix="1" applyNumberFormat="1" applyFont="1" applyAlignment="1">
      <alignment horizontal="left"/>
    </xf>
    <xf numFmtId="49" fontId="3" fillId="0" borderId="0" xfId="0" quotePrefix="1" applyNumberFormat="1" applyFont="1" applyAlignment="1">
      <alignment horizontal="right"/>
    </xf>
    <xf numFmtId="49" fontId="10" fillId="0" borderId="41" xfId="0" applyNumberFormat="1" applyFont="1" applyBorder="1"/>
    <xf numFmtId="49" fontId="10" fillId="0" borderId="41" xfId="0" quotePrefix="1" applyNumberFormat="1" applyFont="1" applyBorder="1" applyAlignment="1">
      <alignment horizontal="right"/>
    </xf>
    <xf numFmtId="49" fontId="10" fillId="0" borderId="41" xfId="0" applyNumberFormat="1" applyFont="1" applyBorder="1" applyAlignment="1">
      <alignment horizontal="left"/>
    </xf>
    <xf numFmtId="49" fontId="10" fillId="0" borderId="41" xfId="0" quotePrefix="1" applyNumberFormat="1" applyFont="1" applyBorder="1" applyAlignment="1">
      <alignment horizontal="left"/>
    </xf>
    <xf numFmtId="49" fontId="10" fillId="0" borderId="0" xfId="0" quotePrefix="1" applyNumberFormat="1" applyFont="1" applyAlignment="1">
      <alignment horizontal="right"/>
    </xf>
    <xf numFmtId="1" fontId="36" fillId="0" borderId="9" xfId="0" applyNumberFormat="1" applyFont="1" applyBorder="1" applyAlignment="1">
      <alignment horizontal="center" vertical="center"/>
    </xf>
    <xf numFmtId="49" fontId="13" fillId="0" borderId="9" xfId="0" applyNumberFormat="1" applyFont="1" applyBorder="1" applyAlignment="1">
      <alignment horizontal="center"/>
    </xf>
    <xf numFmtId="49" fontId="13" fillId="0" borderId="4" xfId="0" applyNumberFormat="1" applyFont="1" applyBorder="1" applyAlignment="1">
      <alignment horizontal="center"/>
    </xf>
    <xf numFmtId="0" fontId="0" fillId="0" borderId="42" xfId="0" applyBorder="1"/>
    <xf numFmtId="49" fontId="10" fillId="0" borderId="43" xfId="0" applyNumberFormat="1" applyFont="1" applyBorder="1"/>
    <xf numFmtId="49" fontId="10" fillId="0" borderId="43" xfId="0" quotePrefix="1" applyNumberFormat="1" applyFont="1" applyBorder="1" applyAlignment="1">
      <alignment horizontal="right"/>
    </xf>
    <xf numFmtId="49" fontId="10" fillId="0" borderId="43" xfId="0" applyNumberFormat="1" applyFont="1" applyBorder="1" applyAlignment="1">
      <alignment horizontal="left"/>
    </xf>
    <xf numFmtId="49" fontId="10" fillId="0" borderId="43" xfId="0" quotePrefix="1" applyNumberFormat="1" applyFont="1" applyBorder="1" applyAlignment="1">
      <alignment horizontal="left"/>
    </xf>
    <xf numFmtId="49" fontId="8" fillId="0" borderId="0" xfId="0" applyNumberFormat="1" applyFont="1" applyAlignment="1">
      <alignment horizontal="center"/>
    </xf>
    <xf numFmtId="49" fontId="34" fillId="0" borderId="10" xfId="0" applyNumberFormat="1" applyFont="1" applyBorder="1" applyAlignment="1">
      <alignment horizontal="center"/>
    </xf>
    <xf numFmtId="49" fontId="34" fillId="0" borderId="0" xfId="0" applyNumberFormat="1" applyFont="1" applyAlignment="1">
      <alignment horizontal="center"/>
    </xf>
    <xf numFmtId="0" fontId="0" fillId="0" borderId="9" xfId="0" applyBorder="1" applyAlignment="1">
      <alignment vertical="center"/>
    </xf>
    <xf numFmtId="49" fontId="51" fillId="0" borderId="0" xfId="0" applyNumberFormat="1" applyFont="1" applyAlignment="1">
      <alignment vertical="center"/>
    </xf>
    <xf numFmtId="49" fontId="56" fillId="0" borderId="0" xfId="0" applyNumberFormat="1" applyFont="1" applyAlignment="1">
      <alignment horizontal="center" vertical="center"/>
    </xf>
    <xf numFmtId="49" fontId="35" fillId="0" borderId="10" xfId="0" applyNumberFormat="1" applyFont="1" applyBorder="1" applyAlignment="1">
      <alignment horizontal="center" vertical="center"/>
    </xf>
    <xf numFmtId="49" fontId="35" fillId="0" borderId="0" xfId="0" applyNumberFormat="1" applyFont="1" applyAlignment="1">
      <alignment horizontal="center" vertical="center"/>
    </xf>
    <xf numFmtId="49" fontId="52" fillId="0" borderId="0" xfId="0" applyNumberFormat="1" applyFont="1" applyAlignment="1">
      <alignment horizontal="center"/>
    </xf>
    <xf numFmtId="1" fontId="4" fillId="0" borderId="7" xfId="0" applyNumberFormat="1" applyFont="1" applyBorder="1" applyAlignment="1">
      <alignment horizontal="center"/>
    </xf>
    <xf numFmtId="1" fontId="52" fillId="0" borderId="0" xfId="0" applyNumberFormat="1" applyFont="1" applyAlignment="1">
      <alignment horizontal="center" vertical="top"/>
    </xf>
    <xf numFmtId="49" fontId="13" fillId="0" borderId="0" xfId="0" applyNumberFormat="1" applyFont="1" applyAlignment="1">
      <alignment horizontal="center"/>
    </xf>
    <xf numFmtId="49" fontId="52" fillId="0" borderId="0" xfId="0" applyNumberFormat="1" applyFont="1" applyAlignment="1">
      <alignment horizontal="center" wrapText="1"/>
    </xf>
    <xf numFmtId="49" fontId="14" fillId="0" borderId="10" xfId="0" applyNumberFormat="1" applyFont="1" applyBorder="1"/>
    <xf numFmtId="0" fontId="15" fillId="0" borderId="0" xfId="0" applyFont="1"/>
    <xf numFmtId="0" fontId="15" fillId="0" borderId="10" xfId="0" applyFont="1" applyBorder="1"/>
    <xf numFmtId="49" fontId="14" fillId="0" borderId="9" xfId="0" applyNumberFormat="1" applyFont="1" applyBorder="1"/>
    <xf numFmtId="49" fontId="14" fillId="0" borderId="9" xfId="0" applyNumberFormat="1" applyFont="1" applyBorder="1" applyAlignment="1">
      <alignment horizontal="left"/>
    </xf>
    <xf numFmtId="0" fontId="15" fillId="0" borderId="4" xfId="0" applyFont="1" applyBorder="1"/>
    <xf numFmtId="0" fontId="15" fillId="0" borderId="11" xfId="0" applyFont="1" applyBorder="1" applyAlignment="1">
      <alignment horizontal="left"/>
    </xf>
    <xf numFmtId="0" fontId="15" fillId="0" borderId="5" xfId="0" applyFont="1" applyBorder="1"/>
    <xf numFmtId="49" fontId="10" fillId="0" borderId="2" xfId="0" applyNumberFormat="1" applyFont="1" applyBorder="1" applyAlignment="1">
      <alignment horizontal="left"/>
    </xf>
    <xf numFmtId="49" fontId="10" fillId="0" borderId="0" xfId="0" applyNumberFormat="1" applyFont="1" applyAlignment="1">
      <alignment horizontal="right"/>
    </xf>
    <xf numFmtId="0" fontId="0" fillId="0" borderId="25" xfId="0" applyBorder="1"/>
    <xf numFmtId="49" fontId="10" fillId="0" borderId="41" xfId="0" applyNumberFormat="1" applyFont="1" applyBorder="1" applyAlignment="1">
      <alignment horizontal="right"/>
    </xf>
    <xf numFmtId="49" fontId="10" fillId="0" borderId="43" xfId="0" applyNumberFormat="1" applyFont="1" applyBorder="1" applyAlignment="1">
      <alignment horizontal="right"/>
    </xf>
    <xf numFmtId="0" fontId="57" fillId="0" borderId="0" xfId="0" applyFont="1"/>
    <xf numFmtId="49" fontId="19" fillId="0" borderId="15" xfId="0" applyNumberFormat="1" applyFont="1" applyBorder="1"/>
    <xf numFmtId="49" fontId="19" fillId="0" borderId="12" xfId="0" applyNumberFormat="1" applyFont="1" applyBorder="1"/>
    <xf numFmtId="49" fontId="19" fillId="0" borderId="0" xfId="0" applyNumberFormat="1" applyFont="1" applyAlignment="1">
      <alignment vertical="top"/>
    </xf>
    <xf numFmtId="49" fontId="11" fillId="0" borderId="0" xfId="0" applyNumberFormat="1" applyFont="1" applyAlignment="1">
      <alignment horizontal="left" vertical="center" indent="2"/>
    </xf>
    <xf numFmtId="49" fontId="19" fillId="0" borderId="0" xfId="0" applyNumberFormat="1" applyFont="1" applyAlignment="1">
      <alignment horizontal="center"/>
    </xf>
    <xf numFmtId="49" fontId="29" fillId="0" borderId="0" xfId="0" applyNumberFormat="1" applyFont="1" applyAlignment="1">
      <alignment horizontal="center"/>
    </xf>
    <xf numFmtId="0" fontId="55" fillId="0" borderId="0" xfId="0" applyFont="1" applyAlignment="1">
      <alignment horizontal="right"/>
    </xf>
    <xf numFmtId="49" fontId="3" fillId="0" borderId="5" xfId="0" applyNumberFormat="1" applyFont="1" applyBorder="1" applyAlignment="1">
      <alignment horizontal="center"/>
    </xf>
    <xf numFmtId="49" fontId="52" fillId="0" borderId="9" xfId="0" applyNumberFormat="1" applyFont="1" applyBorder="1" applyAlignment="1">
      <alignment horizontal="left" indent="1"/>
    </xf>
    <xf numFmtId="49" fontId="52" fillId="0" borderId="9" xfId="0" applyNumberFormat="1" applyFont="1" applyBorder="1"/>
    <xf numFmtId="49" fontId="56" fillId="0" borderId="0" xfId="0" applyNumberFormat="1" applyFont="1"/>
    <xf numFmtId="49" fontId="52" fillId="0" borderId="5" xfId="0" applyNumberFormat="1" applyFont="1" applyBorder="1"/>
    <xf numFmtId="0" fontId="14" fillId="0" borderId="5" xfId="0" applyFont="1" applyBorder="1"/>
    <xf numFmtId="49" fontId="59" fillId="0" borderId="1" xfId="0" applyNumberFormat="1" applyFont="1" applyBorder="1" applyAlignment="1">
      <alignment horizontal="left" indent="1"/>
    </xf>
    <xf numFmtId="49" fontId="60" fillId="0" borderId="9" xfId="0" applyNumberFormat="1" applyFont="1" applyBorder="1" applyAlignment="1">
      <alignment horizontal="left" indent="1"/>
    </xf>
    <xf numFmtId="49" fontId="59" fillId="0" borderId="9" xfId="0" applyNumberFormat="1" applyFont="1" applyBorder="1" applyAlignment="1">
      <alignment horizontal="center"/>
    </xf>
    <xf numFmtId="49" fontId="17" fillId="0" borderId="4" xfId="0" applyNumberFormat="1" applyFont="1" applyBorder="1" applyAlignment="1">
      <alignment horizontal="left" indent="1"/>
    </xf>
    <xf numFmtId="49" fontId="14" fillId="0" borderId="4" xfId="0" applyNumberFormat="1" applyFont="1" applyBorder="1" applyAlignment="1">
      <alignment horizontal="left" indent="1"/>
    </xf>
    <xf numFmtId="49" fontId="61" fillId="0" borderId="0" xfId="0" applyNumberFormat="1" applyFont="1" applyAlignment="1">
      <alignment horizontal="right" vertical="center"/>
    </xf>
    <xf numFmtId="0" fontId="46" fillId="0" borderId="0" xfId="0" applyFont="1"/>
    <xf numFmtId="49" fontId="60" fillId="0" borderId="0" xfId="0" applyNumberFormat="1" applyFont="1" applyAlignment="1">
      <alignment horizontal="left" indent="1"/>
    </xf>
    <xf numFmtId="0" fontId="25" fillId="0" borderId="5" xfId="0" applyFont="1" applyBorder="1"/>
    <xf numFmtId="49" fontId="23" fillId="0" borderId="7" xfId="0" applyNumberFormat="1" applyFont="1" applyBorder="1" applyAlignment="1">
      <alignment horizontal="center" vertical="top"/>
    </xf>
    <xf numFmtId="0" fontId="11" fillId="0" borderId="0" xfId="0" applyFont="1" applyAlignment="1">
      <alignment horizontal="left" vertical="top" wrapText="1"/>
    </xf>
    <xf numFmtId="0" fontId="11" fillId="0" borderId="0" xfId="0" applyFont="1" applyAlignment="1">
      <alignment horizontal="left" vertical="top"/>
    </xf>
    <xf numFmtId="0" fontId="0" fillId="0" borderId="9" xfId="0" applyBorder="1" applyAlignment="1">
      <alignment horizontal="left" indent="13"/>
    </xf>
    <xf numFmtId="49" fontId="10" fillId="0" borderId="10" xfId="0" applyNumberFormat="1" applyFont="1" applyBorder="1" applyAlignment="1">
      <alignment horizontal="center"/>
    </xf>
    <xf numFmtId="0" fontId="28" fillId="3" borderId="10" xfId="0" applyFont="1" applyFill="1" applyBorder="1" applyProtection="1">
      <protection locked="0"/>
    </xf>
    <xf numFmtId="0" fontId="28" fillId="3" borderId="25" xfId="0" applyFont="1" applyFill="1" applyBorder="1" applyAlignment="1" applyProtection="1">
      <alignment horizontal="center"/>
      <protection locked="0"/>
    </xf>
    <xf numFmtId="0" fontId="28" fillId="3" borderId="28" xfId="0" applyFont="1" applyFill="1" applyBorder="1" applyAlignment="1" applyProtection="1">
      <alignment horizontal="center"/>
      <protection locked="0"/>
    </xf>
    <xf numFmtId="0" fontId="28" fillId="3" borderId="29" xfId="0" applyFont="1" applyFill="1" applyBorder="1" applyProtection="1">
      <protection locked="0"/>
    </xf>
    <xf numFmtId="0" fontId="28" fillId="3" borderId="47" xfId="0" applyFont="1" applyFill="1" applyBorder="1" applyAlignment="1" applyProtection="1">
      <alignment horizontal="center"/>
      <protection locked="0"/>
    </xf>
    <xf numFmtId="0" fontId="28" fillId="3" borderId="7" xfId="0" applyFont="1" applyFill="1" applyBorder="1" applyAlignment="1" applyProtection="1">
      <alignment horizontal="center"/>
      <protection locked="0"/>
    </xf>
    <xf numFmtId="49" fontId="8" fillId="0" borderId="2" xfId="0" applyNumberFormat="1" applyFont="1" applyBorder="1" applyAlignment="1">
      <alignment horizontal="center"/>
    </xf>
    <xf numFmtId="49" fontId="19" fillId="0" borderId="9" xfId="0" applyNumberFormat="1" applyFont="1" applyBorder="1" applyAlignment="1">
      <alignment horizontal="left"/>
    </xf>
    <xf numFmtId="49" fontId="8" fillId="0" borderId="0" xfId="0" applyNumberFormat="1" applyFont="1" applyAlignment="1">
      <alignment horizontal="center" vertical="top"/>
    </xf>
    <xf numFmtId="49" fontId="52" fillId="0" borderId="4" xfId="0" applyNumberFormat="1" applyFont="1" applyBorder="1" applyAlignment="1">
      <alignment horizontal="left"/>
    </xf>
    <xf numFmtId="49" fontId="32" fillId="0" borderId="1" xfId="0" applyNumberFormat="1" applyFont="1" applyBorder="1" applyAlignment="1">
      <alignment horizontal="left" vertical="center"/>
    </xf>
    <xf numFmtId="49" fontId="8" fillId="0" borderId="48" xfId="0" applyNumberFormat="1" applyFont="1" applyBorder="1" applyAlignment="1">
      <alignment horizontal="center"/>
    </xf>
    <xf numFmtId="49" fontId="2" fillId="0" borderId="37" xfId="0" applyNumberFormat="1" applyFont="1" applyBorder="1" applyAlignment="1">
      <alignment horizontal="center"/>
    </xf>
    <xf numFmtId="49" fontId="2" fillId="0" borderId="38" xfId="0" applyNumberFormat="1" applyFont="1" applyBorder="1" applyAlignment="1">
      <alignment horizontal="center"/>
    </xf>
    <xf numFmtId="0" fontId="19" fillId="3" borderId="49" xfId="0" applyFont="1" applyFill="1" applyBorder="1" applyProtection="1">
      <protection locked="0"/>
    </xf>
    <xf numFmtId="0" fontId="19" fillId="3" borderId="50" xfId="0" applyFont="1" applyFill="1" applyBorder="1" applyProtection="1">
      <protection locked="0"/>
    </xf>
    <xf numFmtId="0" fontId="19" fillId="3" borderId="51" xfId="0" applyFont="1" applyFill="1" applyBorder="1" applyProtection="1">
      <protection locked="0"/>
    </xf>
    <xf numFmtId="0" fontId="19" fillId="3" borderId="52" xfId="0" applyFont="1" applyFill="1" applyBorder="1" applyProtection="1">
      <protection locked="0"/>
    </xf>
    <xf numFmtId="0" fontId="8" fillId="0" borderId="8" xfId="0" applyFont="1" applyBorder="1"/>
    <xf numFmtId="0" fontId="19" fillId="3" borderId="53" xfId="0" applyFont="1" applyFill="1" applyBorder="1" applyProtection="1">
      <protection locked="0"/>
    </xf>
    <xf numFmtId="0" fontId="19" fillId="3" borderId="54" xfId="0" applyFont="1" applyFill="1" applyBorder="1" applyProtection="1">
      <protection locked="0"/>
    </xf>
    <xf numFmtId="49" fontId="11" fillId="0" borderId="0" xfId="0" applyNumberFormat="1" applyFont="1" applyAlignment="1">
      <alignment horizontal="left" vertical="top"/>
    </xf>
    <xf numFmtId="0" fontId="0" fillId="3" borderId="49" xfId="0" applyFill="1" applyBorder="1" applyProtection="1">
      <protection locked="0"/>
    </xf>
    <xf numFmtId="0" fontId="0" fillId="3" borderId="51" xfId="0" applyFill="1" applyBorder="1" applyProtection="1">
      <protection locked="0"/>
    </xf>
    <xf numFmtId="0" fontId="0" fillId="3" borderId="53" xfId="0" applyFill="1" applyBorder="1" applyProtection="1">
      <protection locked="0"/>
    </xf>
    <xf numFmtId="0" fontId="0" fillId="3" borderId="50" xfId="0" applyFill="1" applyBorder="1" applyProtection="1">
      <protection locked="0"/>
    </xf>
    <xf numFmtId="0" fontId="0" fillId="3" borderId="52" xfId="0" applyFill="1" applyBorder="1" applyProtection="1">
      <protection locked="0"/>
    </xf>
    <xf numFmtId="0" fontId="0" fillId="3" borderId="54" xfId="0" applyFill="1" applyBorder="1" applyProtection="1">
      <protection locked="0"/>
    </xf>
    <xf numFmtId="0" fontId="11" fillId="0" borderId="4" xfId="0" applyFont="1" applyBorder="1" applyAlignment="1">
      <alignment horizontal="center"/>
    </xf>
    <xf numFmtId="0" fontId="11" fillId="0" borderId="5" xfId="0" applyFont="1" applyBorder="1" applyAlignment="1">
      <alignment horizontal="center"/>
    </xf>
    <xf numFmtId="0" fontId="11" fillId="0" borderId="11" xfId="0" applyFont="1" applyBorder="1" applyAlignment="1">
      <alignment horizontal="center"/>
    </xf>
    <xf numFmtId="44" fontId="28" fillId="0" borderId="5" xfId="2" applyFont="1" applyBorder="1"/>
    <xf numFmtId="44" fontId="28" fillId="0" borderId="11" xfId="2" applyFont="1" applyBorder="1"/>
    <xf numFmtId="49" fontId="51" fillId="0" borderId="9" xfId="0" applyNumberFormat="1" applyFont="1" applyBorder="1"/>
    <xf numFmtId="49" fontId="56" fillId="0" borderId="9" xfId="0" applyNumberFormat="1" applyFont="1" applyBorder="1"/>
    <xf numFmtId="49" fontId="56" fillId="0" borderId="5" xfId="0" applyNumberFormat="1" applyFont="1" applyBorder="1"/>
    <xf numFmtId="49" fontId="52" fillId="0" borderId="0" xfId="0" applyNumberFormat="1" applyFont="1" applyAlignment="1">
      <alignment vertical="top"/>
    </xf>
    <xf numFmtId="49" fontId="65" fillId="0" borderId="2" xfId="0" applyNumberFormat="1" applyFont="1" applyBorder="1"/>
    <xf numFmtId="49" fontId="58" fillId="0" borderId="2" xfId="0" applyNumberFormat="1" applyFont="1" applyBorder="1" applyAlignment="1">
      <alignment horizontal="right" vertical="center"/>
    </xf>
    <xf numFmtId="49" fontId="38" fillId="0" borderId="2" xfId="0" applyNumberFormat="1" applyFont="1" applyBorder="1" applyAlignment="1">
      <alignment horizontal="right" vertical="center" indent="1"/>
    </xf>
    <xf numFmtId="49" fontId="11" fillId="0" borderId="0" xfId="0" applyNumberFormat="1" applyFont="1" applyAlignment="1">
      <alignment vertical="center"/>
    </xf>
    <xf numFmtId="9" fontId="28" fillId="3" borderId="5" xfId="1" applyFont="1" applyFill="1" applyBorder="1" applyProtection="1">
      <protection locked="0"/>
    </xf>
    <xf numFmtId="0" fontId="28" fillId="3" borderId="5" xfId="0" applyFont="1" applyFill="1" applyBorder="1" applyAlignment="1" applyProtection="1">
      <alignment horizontal="right"/>
      <protection locked="0"/>
    </xf>
    <xf numFmtId="49" fontId="11" fillId="3" borderId="24" xfId="0" applyNumberFormat="1" applyFont="1" applyFill="1" applyBorder="1" applyAlignment="1" applyProtection="1">
      <alignment wrapText="1"/>
      <protection locked="0"/>
    </xf>
    <xf numFmtId="0" fontId="11" fillId="3" borderId="41" xfId="0" applyFont="1" applyFill="1" applyBorder="1" applyProtection="1">
      <protection locked="0"/>
    </xf>
    <xf numFmtId="0" fontId="19" fillId="3" borderId="24" xfId="0" applyFont="1" applyFill="1" applyBorder="1" applyProtection="1">
      <protection locked="0"/>
    </xf>
    <xf numFmtId="0" fontId="11" fillId="3" borderId="24" xfId="0" applyFont="1" applyFill="1" applyBorder="1" applyProtection="1">
      <protection locked="0"/>
    </xf>
    <xf numFmtId="49" fontId="32" fillId="3" borderId="13" xfId="0" applyNumberFormat="1" applyFont="1" applyFill="1" applyBorder="1" applyAlignment="1" applyProtection="1">
      <alignment horizontal="center"/>
      <protection locked="0"/>
    </xf>
    <xf numFmtId="0" fontId="32" fillId="0" borderId="13" xfId="0" applyFont="1" applyBorder="1" applyAlignment="1">
      <alignment horizontal="center"/>
    </xf>
    <xf numFmtId="0" fontId="52" fillId="0" borderId="0" xfId="0" applyFont="1"/>
    <xf numFmtId="0" fontId="11" fillId="0" borderId="4" xfId="0" applyFont="1" applyBorder="1" applyAlignment="1">
      <alignment vertical="top"/>
    </xf>
    <xf numFmtId="49" fontId="29" fillId="0" borderId="10" xfId="0" applyNumberFormat="1" applyFont="1" applyBorder="1"/>
    <xf numFmtId="1" fontId="4" fillId="0" borderId="9" xfId="0" applyNumberFormat="1" applyFont="1" applyBorder="1" applyAlignment="1">
      <alignment horizontal="center" vertical="top"/>
    </xf>
    <xf numFmtId="0" fontId="0" fillId="0" borderId="45" xfId="0" applyBorder="1"/>
    <xf numFmtId="49" fontId="2" fillId="0" borderId="2" xfId="0" applyNumberFormat="1" applyFont="1" applyBorder="1" applyAlignment="1">
      <alignment vertical="top"/>
    </xf>
    <xf numFmtId="0" fontId="28" fillId="3" borderId="44" xfId="0" applyFont="1" applyFill="1" applyBorder="1" applyProtection="1">
      <protection locked="0"/>
    </xf>
    <xf numFmtId="0" fontId="28" fillId="3" borderId="6" xfId="0" applyFont="1" applyFill="1" applyBorder="1" applyProtection="1">
      <protection locked="0"/>
    </xf>
    <xf numFmtId="0" fontId="28" fillId="3" borderId="25" xfId="0" applyFont="1" applyFill="1" applyBorder="1" applyProtection="1">
      <protection locked="0"/>
    </xf>
    <xf numFmtId="0" fontId="28" fillId="3" borderId="7" xfId="0" applyFont="1" applyFill="1" applyBorder="1" applyProtection="1">
      <protection locked="0"/>
    </xf>
    <xf numFmtId="0" fontId="28" fillId="3" borderId="36" xfId="0" applyFont="1" applyFill="1" applyBorder="1" applyProtection="1">
      <protection locked="0"/>
    </xf>
    <xf numFmtId="43" fontId="28" fillId="3" borderId="3" xfId="4" applyFont="1" applyFill="1" applyBorder="1" applyAlignment="1" applyProtection="1">
      <alignment horizontal="right"/>
      <protection locked="0"/>
    </xf>
    <xf numFmtId="43" fontId="28" fillId="3" borderId="29" xfId="4" applyFont="1" applyFill="1" applyBorder="1" applyAlignment="1" applyProtection="1">
      <alignment horizontal="right"/>
      <protection locked="0"/>
    </xf>
    <xf numFmtId="43" fontId="28" fillId="3" borderId="10" xfId="4" applyFont="1" applyFill="1" applyBorder="1" applyAlignment="1" applyProtection="1">
      <alignment horizontal="right"/>
      <protection locked="0"/>
    </xf>
    <xf numFmtId="43" fontId="28" fillId="3" borderId="44" xfId="4" applyFont="1" applyFill="1" applyBorder="1" applyAlignment="1" applyProtection="1">
      <alignment horizontal="right"/>
      <protection locked="0"/>
    </xf>
    <xf numFmtId="43" fontId="28" fillId="3" borderId="0" xfId="4" applyFont="1" applyFill="1" applyBorder="1" applyAlignment="1" applyProtection="1">
      <alignment horizontal="right"/>
      <protection locked="0"/>
    </xf>
    <xf numFmtId="43" fontId="28" fillId="3" borderId="41" xfId="4" applyFont="1" applyFill="1" applyBorder="1" applyAlignment="1" applyProtection="1">
      <alignment horizontal="right"/>
      <protection locked="0"/>
    </xf>
    <xf numFmtId="43" fontId="28" fillId="3" borderId="43" xfId="4" applyFont="1" applyFill="1" applyBorder="1" applyAlignment="1" applyProtection="1">
      <alignment horizontal="right"/>
      <protection locked="0"/>
    </xf>
    <xf numFmtId="0" fontId="66" fillId="0" borderId="0" xfId="0" applyFont="1"/>
    <xf numFmtId="49" fontId="14" fillId="0" borderId="0" xfId="0" applyNumberFormat="1" applyFont="1" applyAlignment="1">
      <alignment horizontal="center"/>
    </xf>
    <xf numFmtId="0" fontId="32" fillId="0" borderId="41" xfId="0" applyFont="1" applyBorder="1"/>
    <xf numFmtId="0" fontId="32" fillId="0" borderId="55" xfId="0" applyFont="1" applyBorder="1"/>
    <xf numFmtId="0" fontId="32" fillId="0" borderId="24" xfId="0" applyFont="1" applyBorder="1"/>
    <xf numFmtId="0" fontId="32" fillId="0" borderId="2" xfId="0" applyFont="1" applyBorder="1"/>
    <xf numFmtId="49" fontId="19" fillId="0" borderId="24" xfId="0" applyNumberFormat="1" applyFont="1" applyBorder="1" applyAlignment="1">
      <alignment wrapText="1"/>
    </xf>
    <xf numFmtId="0" fontId="19" fillId="0" borderId="0" xfId="0" applyFont="1" applyAlignment="1">
      <alignment vertical="center"/>
    </xf>
    <xf numFmtId="0" fontId="11" fillId="0" borderId="0" xfId="0" applyFont="1" applyAlignment="1">
      <alignment vertical="center" wrapText="1"/>
    </xf>
    <xf numFmtId="0" fontId="32" fillId="0" borderId="13" xfId="0" applyFont="1" applyBorder="1" applyAlignment="1">
      <alignment horizontal="center" vertical="center"/>
    </xf>
    <xf numFmtId="0" fontId="31" fillId="0" borderId="0" xfId="0" applyFont="1" applyAlignment="1">
      <alignment horizontal="center" vertical="center"/>
    </xf>
    <xf numFmtId="49" fontId="14" fillId="0" borderId="0" xfId="0" applyNumberFormat="1" applyFont="1" applyAlignment="1">
      <alignment horizontal="center" vertical="center"/>
    </xf>
    <xf numFmtId="49" fontId="8" fillId="0" borderId="3" xfId="0" applyNumberFormat="1" applyFont="1" applyBorder="1" applyAlignment="1">
      <alignment wrapText="1"/>
    </xf>
    <xf numFmtId="0" fontId="19" fillId="0" borderId="10" xfId="0" applyFont="1" applyBorder="1" applyAlignment="1">
      <alignment vertical="top"/>
    </xf>
    <xf numFmtId="0" fontId="19" fillId="0" borderId="0" xfId="0" applyFont="1" applyAlignment="1">
      <alignment vertical="top"/>
    </xf>
    <xf numFmtId="49" fontId="2" fillId="0" borderId="10" xfId="0" applyNumberFormat="1" applyFont="1" applyBorder="1"/>
    <xf numFmtId="0" fontId="11" fillId="0" borderId="5" xfId="0" applyFont="1" applyBorder="1" applyAlignment="1">
      <alignment vertical="top"/>
    </xf>
    <xf numFmtId="0" fontId="11" fillId="0" borderId="9" xfId="0" applyFont="1" applyBorder="1" applyAlignment="1">
      <alignment vertical="top" wrapText="1"/>
    </xf>
    <xf numFmtId="49" fontId="2" fillId="0" borderId="45" xfId="0" applyNumberFormat="1" applyFont="1" applyBorder="1"/>
    <xf numFmtId="49" fontId="2" fillId="0" borderId="43" xfId="0" applyNumberFormat="1" applyFont="1" applyBorder="1"/>
    <xf numFmtId="0" fontId="19" fillId="0" borderId="31" xfId="0" applyFont="1" applyBorder="1"/>
    <xf numFmtId="49" fontId="11" fillId="0" borderId="1" xfId="0" applyNumberFormat="1" applyFont="1" applyBorder="1" applyAlignment="1">
      <alignment horizontal="center" wrapText="1"/>
    </xf>
    <xf numFmtId="49" fontId="11" fillId="0" borderId="6"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4" xfId="0" applyNumberFormat="1" applyFont="1" applyBorder="1" applyAlignment="1">
      <alignment horizontal="center" vertical="top" wrapText="1"/>
    </xf>
    <xf numFmtId="49" fontId="11" fillId="0" borderId="8" xfId="0" applyNumberFormat="1" applyFont="1" applyBorder="1" applyAlignment="1">
      <alignment horizontal="center" vertical="top" wrapText="1"/>
    </xf>
    <xf numFmtId="49" fontId="11" fillId="0" borderId="11" xfId="0" applyNumberFormat="1" applyFont="1" applyBorder="1" applyAlignment="1">
      <alignment horizontal="center" vertical="top" wrapText="1"/>
    </xf>
    <xf numFmtId="49" fontId="28" fillId="0" borderId="7" xfId="0" applyNumberFormat="1" applyFont="1" applyBorder="1"/>
    <xf numFmtId="43" fontId="28" fillId="0" borderId="25" xfId="4" applyFont="1" applyBorder="1" applyAlignment="1"/>
    <xf numFmtId="49" fontId="28" fillId="0" borderId="25" xfId="0" applyNumberFormat="1" applyFont="1" applyBorder="1"/>
    <xf numFmtId="49" fontId="11" fillId="0" borderId="9" xfId="0" applyNumberFormat="1" applyFont="1" applyBorder="1" applyAlignment="1">
      <alignment horizontal="center" vertical="top" wrapText="1"/>
    </xf>
    <xf numFmtId="49" fontId="8" fillId="0" borderId="10" xfId="0" applyNumberFormat="1" applyFont="1" applyBorder="1" applyAlignment="1">
      <alignment vertical="top" wrapText="1"/>
    </xf>
    <xf numFmtId="43" fontId="28" fillId="0" borderId="1" xfId="4" applyFont="1" applyBorder="1" applyAlignment="1"/>
    <xf numFmtId="43" fontId="28" fillId="0" borderId="3" xfId="4" applyFont="1" applyBorder="1" applyAlignment="1"/>
    <xf numFmtId="43" fontId="28" fillId="0" borderId="9" xfId="4" applyFont="1" applyBorder="1" applyAlignment="1"/>
    <xf numFmtId="43" fontId="28" fillId="0" borderId="10" xfId="4" applyFont="1" applyBorder="1" applyAlignment="1"/>
    <xf numFmtId="43" fontId="28" fillId="0" borderId="45" xfId="4" applyFont="1" applyBorder="1" applyAlignment="1"/>
    <xf numFmtId="49" fontId="2" fillId="0" borderId="42" xfId="0" applyNumberFormat="1" applyFont="1" applyBorder="1"/>
    <xf numFmtId="43" fontId="28" fillId="0" borderId="35" xfId="4" applyFont="1" applyBorder="1" applyAlignment="1"/>
    <xf numFmtId="49" fontId="28" fillId="3" borderId="7" xfId="0" applyNumberFormat="1" applyFont="1" applyFill="1" applyBorder="1" applyAlignment="1" applyProtection="1">
      <alignment horizontal="left"/>
      <protection locked="0"/>
    </xf>
    <xf numFmtId="49" fontId="28" fillId="3" borderId="25" xfId="0" applyNumberFormat="1" applyFont="1" applyFill="1" applyBorder="1" applyAlignment="1" applyProtection="1">
      <alignment horizontal="left"/>
      <protection locked="0"/>
    </xf>
    <xf numFmtId="0" fontId="42" fillId="0" borderId="6" xfId="0" applyFont="1" applyBorder="1" applyAlignment="1">
      <alignment horizontal="center" vertical="center"/>
    </xf>
    <xf numFmtId="0" fontId="32" fillId="3" borderId="13" xfId="0" applyFont="1" applyFill="1" applyBorder="1" applyAlignment="1" applyProtection="1">
      <alignment horizontal="center" vertical="center"/>
      <protection locked="0"/>
    </xf>
    <xf numFmtId="49" fontId="8" fillId="0" borderId="4" xfId="0" applyNumberFormat="1" applyFont="1" applyBorder="1" applyAlignment="1">
      <alignment horizontal="left" vertical="top"/>
    </xf>
    <xf numFmtId="0" fontId="23" fillId="0" borderId="13" xfId="0" applyFont="1" applyBorder="1" applyAlignment="1">
      <alignment horizontal="center" vertical="center"/>
    </xf>
    <xf numFmtId="49" fontId="10" fillId="0" borderId="9" xfId="0" applyNumberFormat="1" applyFont="1" applyBorder="1" applyAlignment="1">
      <alignment horizontal="center"/>
    </xf>
    <xf numFmtId="49" fontId="35" fillId="0" borderId="5" xfId="0" applyNumberFormat="1" applyFont="1" applyBorder="1" applyAlignment="1">
      <alignment horizontal="center"/>
    </xf>
    <xf numFmtId="49" fontId="28" fillId="0" borderId="4" xfId="0" applyNumberFormat="1" applyFont="1" applyBorder="1" applyAlignment="1">
      <alignment vertical="top"/>
    </xf>
    <xf numFmtId="0" fontId="28" fillId="0" borderId="5" xfId="0" applyFont="1" applyBorder="1" applyAlignment="1">
      <alignment vertical="top"/>
    </xf>
    <xf numFmtId="49" fontId="11" fillId="0" borderId="9" xfId="0" applyNumberFormat="1" applyFont="1" applyBorder="1" applyAlignment="1">
      <alignment horizontal="left"/>
    </xf>
    <xf numFmtId="49" fontId="28" fillId="3" borderId="45" xfId="0" applyNumberFormat="1" applyFont="1" applyFill="1" applyBorder="1" applyAlignment="1" applyProtection="1">
      <alignment horizontal="center"/>
      <protection locked="0"/>
    </xf>
    <xf numFmtId="49" fontId="11" fillId="0" borderId="1" xfId="0" applyNumberFormat="1" applyFont="1" applyBorder="1" applyAlignment="1">
      <alignment horizontal="left"/>
    </xf>
    <xf numFmtId="49" fontId="11" fillId="0" borderId="5" xfId="0" applyNumberFormat="1" applyFont="1" applyBorder="1" applyAlignment="1">
      <alignment horizontal="left"/>
    </xf>
    <xf numFmtId="49" fontId="14" fillId="0" borderId="5" xfId="0" applyNumberFormat="1" applyFont="1" applyBorder="1"/>
    <xf numFmtId="0" fontId="15" fillId="0" borderId="2" xfId="0" applyFont="1" applyBorder="1"/>
    <xf numFmtId="0" fontId="35" fillId="0" borderId="5" xfId="0" applyFont="1" applyBorder="1" applyAlignment="1">
      <alignment horizontal="center"/>
    </xf>
    <xf numFmtId="0" fontId="28" fillId="3" borderId="13" xfId="0" applyFont="1" applyFill="1" applyBorder="1" applyAlignment="1" applyProtection="1">
      <alignment horizontal="center" vertical="center"/>
      <protection locked="0"/>
    </xf>
    <xf numFmtId="49" fontId="35" fillId="0" borderId="9" xfId="0" applyNumberFormat="1" applyFont="1" applyBorder="1" applyAlignment="1">
      <alignment vertical="center"/>
    </xf>
    <xf numFmtId="0" fontId="8" fillId="0" borderId="24" xfId="0" applyFont="1" applyBorder="1"/>
    <xf numFmtId="0" fontId="8" fillId="0" borderId="56" xfId="0" applyFont="1" applyBorder="1"/>
    <xf numFmtId="44" fontId="28" fillId="0" borderId="0" xfId="2" applyFont="1" applyBorder="1" applyAlignment="1"/>
    <xf numFmtId="49" fontId="7" fillId="0" borderId="9" xfId="0" applyNumberFormat="1" applyFont="1" applyBorder="1"/>
    <xf numFmtId="49" fontId="24" fillId="0" borderId="9" xfId="0" applyNumberFormat="1" applyFont="1" applyBorder="1" applyAlignment="1">
      <alignment horizontal="center"/>
    </xf>
    <xf numFmtId="49" fontId="11" fillId="0" borderId="9" xfId="0" applyNumberFormat="1" applyFont="1" applyBorder="1" applyAlignment="1">
      <alignment horizontal="left" indent="1"/>
    </xf>
    <xf numFmtId="49" fontId="11" fillId="0" borderId="9" xfId="0" applyNumberFormat="1" applyFont="1" applyBorder="1" applyAlignment="1">
      <alignment horizontal="left" indent="2"/>
    </xf>
    <xf numFmtId="49" fontId="11" fillId="0" borderId="0" xfId="0" applyNumberFormat="1" applyFont="1" applyAlignment="1">
      <alignment horizontal="left" indent="1"/>
    </xf>
    <xf numFmtId="49" fontId="11" fillId="0" borderId="1" xfId="0" applyNumberFormat="1" applyFont="1" applyBorder="1" applyAlignment="1">
      <alignment vertical="top"/>
    </xf>
    <xf numFmtId="0" fontId="0" fillId="0" borderId="13" xfId="0" applyBorder="1" applyAlignment="1">
      <alignment horizontal="center"/>
    </xf>
    <xf numFmtId="49" fontId="11" fillId="0" borderId="14" xfId="0" applyNumberFormat="1" applyFont="1" applyBorder="1" applyAlignment="1">
      <alignment horizontal="left" indent="1"/>
    </xf>
    <xf numFmtId="49" fontId="16" fillId="0" borderId="9" xfId="0" applyNumberFormat="1" applyFont="1" applyBorder="1"/>
    <xf numFmtId="49" fontId="11" fillId="0" borderId="9" xfId="0" applyNumberFormat="1" applyFont="1" applyBorder="1" applyAlignment="1">
      <alignment horizontal="left" indent="3"/>
    </xf>
    <xf numFmtId="49" fontId="19" fillId="0" borderId="0" xfId="0" applyNumberFormat="1" applyFont="1" applyAlignment="1">
      <alignment horizontal="left" indent="1"/>
    </xf>
    <xf numFmtId="0" fontId="12" fillId="0" borderId="9" xfId="0" applyFont="1" applyBorder="1" applyAlignment="1">
      <alignment horizontal="left" vertical="top" indent="5"/>
    </xf>
    <xf numFmtId="49" fontId="10" fillId="0" borderId="2" xfId="0" applyNumberFormat="1" applyFont="1" applyBorder="1" applyAlignment="1">
      <alignment horizontal="left" indent="1"/>
    </xf>
    <xf numFmtId="49" fontId="11" fillId="0" borderId="0" xfId="0" applyNumberFormat="1" applyFont="1" applyAlignment="1">
      <alignment horizontal="left" indent="2"/>
    </xf>
    <xf numFmtId="49" fontId="12" fillId="0" borderId="0" xfId="0" applyNumberFormat="1" applyFont="1" applyAlignment="1">
      <alignment horizontal="left" indent="2"/>
    </xf>
    <xf numFmtId="49" fontId="12" fillId="0" borderId="5" xfId="0" applyNumberFormat="1" applyFont="1" applyBorder="1" applyAlignment="1">
      <alignment horizontal="left" indent="1"/>
    </xf>
    <xf numFmtId="49" fontId="11" fillId="0" borderId="15" xfId="0" applyNumberFormat="1" applyFont="1" applyBorder="1" applyAlignment="1">
      <alignment horizontal="left" indent="1"/>
    </xf>
    <xf numFmtId="0" fontId="12" fillId="0" borderId="0" xfId="0" applyFont="1" applyAlignment="1">
      <alignment horizontal="left" vertical="top" indent="5"/>
    </xf>
    <xf numFmtId="49" fontId="14" fillId="0" borderId="5" xfId="0" applyNumberFormat="1" applyFont="1" applyBorder="1" applyAlignment="1">
      <alignment horizontal="left" indent="1"/>
    </xf>
    <xf numFmtId="49" fontId="59" fillId="0" borderId="2" xfId="0" applyNumberFormat="1" applyFont="1" applyBorder="1" applyAlignment="1">
      <alignment horizontal="left" indent="1"/>
    </xf>
    <xf numFmtId="49" fontId="11" fillId="0" borderId="0" xfId="0" applyNumberFormat="1" applyFont="1" applyAlignment="1">
      <alignment horizontal="left" indent="3"/>
    </xf>
    <xf numFmtId="0" fontId="8" fillId="0" borderId="0" xfId="0" applyFont="1" applyAlignment="1">
      <alignment horizontal="left" vertical="center" indent="5"/>
    </xf>
    <xf numFmtId="0" fontId="8" fillId="0" borderId="0" xfId="0" applyFont="1" applyAlignment="1">
      <alignment vertical="top"/>
    </xf>
    <xf numFmtId="0" fontId="0" fillId="0" borderId="24" xfId="0" applyBorder="1"/>
    <xf numFmtId="49" fontId="11" fillId="0" borderId="24" xfId="0" applyNumberFormat="1" applyFont="1" applyBorder="1"/>
    <xf numFmtId="0" fontId="11" fillId="0" borderId="24" xfId="0" applyFont="1" applyBorder="1"/>
    <xf numFmtId="0" fontId="0" fillId="0" borderId="56" xfId="0" applyBorder="1"/>
    <xf numFmtId="0" fontId="0" fillId="0" borderId="43" xfId="0" applyBorder="1"/>
    <xf numFmtId="4" fontId="0" fillId="0" borderId="0" xfId="0" applyNumberFormat="1"/>
    <xf numFmtId="0" fontId="8" fillId="0" borderId="56" xfId="0" applyFont="1" applyBorder="1" applyAlignment="1">
      <alignment horizontal="left" vertical="center" indent="5"/>
    </xf>
    <xf numFmtId="49" fontId="28" fillId="3" borderId="13" xfId="0" applyNumberFormat="1" applyFont="1" applyFill="1" applyBorder="1" applyAlignment="1" applyProtection="1">
      <alignment vertical="center"/>
      <protection locked="0"/>
    </xf>
    <xf numFmtId="49" fontId="52" fillId="0" borderId="9" xfId="0" applyNumberFormat="1" applyFont="1" applyBorder="1" applyAlignment="1">
      <alignment vertical="center"/>
    </xf>
    <xf numFmtId="49" fontId="52" fillId="0" borderId="0" xfId="0" applyNumberFormat="1" applyFont="1" applyAlignment="1">
      <alignment horizontal="left" vertical="center" indent="3"/>
    </xf>
    <xf numFmtId="49" fontId="56" fillId="0" borderId="9" xfId="0" applyNumberFormat="1" applyFont="1" applyBorder="1" applyAlignment="1">
      <alignment vertical="center"/>
    </xf>
    <xf numFmtId="49" fontId="69" fillId="0" borderId="0" xfId="0" applyNumberFormat="1" applyFont="1"/>
    <xf numFmtId="49" fontId="29" fillId="0" borderId="1" xfId="0" applyNumberFormat="1" applyFont="1" applyBorder="1" applyAlignment="1">
      <alignment horizontal="left" indent="1"/>
    </xf>
    <xf numFmtId="49" fontId="19" fillId="0" borderId="9" xfId="0" applyNumberFormat="1" applyFont="1" applyBorder="1" applyAlignment="1">
      <alignment horizontal="left" indent="1"/>
    </xf>
    <xf numFmtId="49" fontId="19" fillId="0" borderId="9" xfId="0" applyNumberFormat="1" applyFont="1" applyBorder="1" applyAlignment="1">
      <alignment horizontal="left" indent="2"/>
    </xf>
    <xf numFmtId="49" fontId="17" fillId="0" borderId="9" xfId="0" applyNumberFormat="1" applyFont="1" applyBorder="1" applyAlignment="1">
      <alignment horizontal="left" indent="2"/>
    </xf>
    <xf numFmtId="49" fontId="19" fillId="0" borderId="9" xfId="0" applyNumberFormat="1" applyFont="1" applyBorder="1" applyAlignment="1">
      <alignment horizontal="left" vertical="top" indent="1"/>
    </xf>
    <xf numFmtId="49" fontId="19" fillId="0" borderId="0" xfId="0" applyNumberFormat="1" applyFont="1" applyAlignment="1">
      <alignment horizontal="center" vertical="center"/>
    </xf>
    <xf numFmtId="49" fontId="11" fillId="0" borderId="4" xfId="0" applyNumberFormat="1" applyFont="1" applyBorder="1" applyAlignment="1">
      <alignment horizontal="left"/>
    </xf>
    <xf numFmtId="0" fontId="0" fillId="3" borderId="57" xfId="0" applyFill="1" applyBorder="1" applyProtection="1">
      <protection locked="0"/>
    </xf>
    <xf numFmtId="0" fontId="0" fillId="3" borderId="0" xfId="0" applyFill="1" applyProtection="1">
      <protection locked="0"/>
    </xf>
    <xf numFmtId="0" fontId="0" fillId="3" borderId="21" xfId="0" applyFill="1" applyBorder="1" applyProtection="1">
      <protection locked="0"/>
    </xf>
    <xf numFmtId="165" fontId="0" fillId="0" borderId="0" xfId="0" applyNumberFormat="1"/>
    <xf numFmtId="0" fontId="41" fillId="0" borderId="0" xfId="0" applyFont="1" applyAlignment="1">
      <alignment horizontal="left"/>
    </xf>
    <xf numFmtId="43" fontId="41" fillId="0" borderId="0" xfId="4" applyFont="1" applyAlignment="1">
      <alignment horizontal="center"/>
    </xf>
    <xf numFmtId="0" fontId="0" fillId="0" borderId="44" xfId="0" applyBorder="1"/>
    <xf numFmtId="49" fontId="19" fillId="0" borderId="9" xfId="0" applyNumberFormat="1" applyFont="1" applyBorder="1" applyAlignment="1">
      <alignment vertical="center"/>
    </xf>
    <xf numFmtId="49" fontId="28" fillId="3" borderId="7" xfId="0" applyNumberFormat="1" applyFont="1" applyFill="1" applyBorder="1" applyAlignment="1" applyProtection="1">
      <alignment horizontal="center"/>
      <protection locked="0"/>
    </xf>
    <xf numFmtId="49" fontId="28" fillId="3" borderId="25" xfId="0" applyNumberFormat="1" applyFont="1" applyFill="1" applyBorder="1" applyAlignment="1" applyProtection="1">
      <alignment horizontal="center"/>
      <protection locked="0"/>
    </xf>
    <xf numFmtId="49" fontId="28" fillId="3" borderId="9" xfId="0" applyNumberFormat="1" applyFont="1" applyFill="1" applyBorder="1" applyAlignment="1" applyProtection="1">
      <alignment horizontal="center"/>
      <protection locked="0"/>
    </xf>
    <xf numFmtId="0" fontId="28" fillId="3" borderId="35" xfId="0" applyFont="1" applyFill="1" applyBorder="1" applyAlignment="1" applyProtection="1">
      <alignment horizontal="left"/>
      <protection locked="0"/>
    </xf>
    <xf numFmtId="0" fontId="28" fillId="3" borderId="9" xfId="0" applyFont="1" applyFill="1" applyBorder="1" applyAlignment="1" applyProtection="1">
      <alignment horizontal="left"/>
      <protection locked="0"/>
    </xf>
    <xf numFmtId="0" fontId="28" fillId="3" borderId="45" xfId="0" applyFont="1" applyFill="1" applyBorder="1" applyAlignment="1" applyProtection="1">
      <alignment horizontal="left"/>
      <protection locked="0"/>
    </xf>
    <xf numFmtId="0" fontId="28" fillId="3" borderId="11" xfId="0" applyFont="1" applyFill="1" applyBorder="1" applyAlignment="1" applyProtection="1">
      <alignment horizontal="left"/>
      <protection locked="0"/>
    </xf>
    <xf numFmtId="0" fontId="28" fillId="3" borderId="61" xfId="0" applyFont="1" applyFill="1" applyBorder="1" applyAlignment="1" applyProtection="1">
      <alignment horizontal="left"/>
      <protection locked="0"/>
    </xf>
    <xf numFmtId="0" fontId="28" fillId="3" borderId="62" xfId="0" applyFont="1" applyFill="1" applyBorder="1" applyAlignment="1" applyProtection="1">
      <alignment horizontal="left"/>
      <protection locked="0"/>
    </xf>
    <xf numFmtId="0" fontId="28" fillId="3" borderId="42" xfId="0" applyFont="1" applyFill="1" applyBorder="1" applyAlignment="1" applyProtection="1">
      <alignment horizontal="left"/>
      <protection locked="0"/>
    </xf>
    <xf numFmtId="0" fontId="28" fillId="3" borderId="46" xfId="0" applyFont="1" applyFill="1" applyBorder="1" applyAlignment="1" applyProtection="1">
      <alignment horizontal="left"/>
      <protection locked="0"/>
    </xf>
    <xf numFmtId="43" fontId="28" fillId="3" borderId="3" xfId="0" applyNumberFormat="1" applyFont="1" applyFill="1" applyBorder="1" applyAlignment="1" applyProtection="1">
      <alignment horizontal="center"/>
      <protection locked="0"/>
    </xf>
    <xf numFmtId="43" fontId="28" fillId="3" borderId="29" xfId="0" applyNumberFormat="1" applyFont="1" applyFill="1" applyBorder="1" applyAlignment="1" applyProtection="1">
      <alignment horizontal="center"/>
      <protection locked="0"/>
    </xf>
    <xf numFmtId="43" fontId="28" fillId="3" borderId="10" xfId="0" applyNumberFormat="1" applyFont="1" applyFill="1" applyBorder="1" applyAlignment="1" applyProtection="1">
      <alignment horizontal="center"/>
      <protection locked="0"/>
    </xf>
    <xf numFmtId="43" fontId="28" fillId="3" borderId="30" xfId="0" applyNumberFormat="1" applyFont="1" applyFill="1" applyBorder="1" applyAlignment="1" applyProtection="1">
      <alignment horizontal="center"/>
      <protection locked="0"/>
    </xf>
    <xf numFmtId="43" fontId="28" fillId="3" borderId="31" xfId="0" applyNumberFormat="1" applyFont="1" applyFill="1" applyBorder="1" applyAlignment="1" applyProtection="1">
      <alignment horizontal="center"/>
      <protection locked="0"/>
    </xf>
    <xf numFmtId="43" fontId="28" fillId="3" borderId="11" xfId="0" applyNumberFormat="1" applyFont="1" applyFill="1" applyBorder="1" applyAlignment="1" applyProtection="1">
      <alignment horizontal="center"/>
      <protection locked="0"/>
    </xf>
    <xf numFmtId="0" fontId="72" fillId="0" borderId="0" xfId="0" applyFont="1" applyAlignment="1">
      <alignment horizontal="right"/>
    </xf>
    <xf numFmtId="0" fontId="73" fillId="0" borderId="0" xfId="0" applyFont="1"/>
    <xf numFmtId="0" fontId="73" fillId="0" borderId="0" xfId="0" applyFont="1" applyAlignment="1">
      <alignment horizontal="right"/>
    </xf>
    <xf numFmtId="0" fontId="2" fillId="0" borderId="0" xfId="0" applyFont="1" applyAlignment="1">
      <alignment horizontal="left"/>
    </xf>
    <xf numFmtId="43" fontId="2" fillId="0" borderId="15" xfId="0" applyNumberFormat="1" applyFont="1" applyBorder="1" applyAlignment="1">
      <alignment horizontal="left"/>
    </xf>
    <xf numFmtId="0" fontId="2" fillId="0" borderId="0" xfId="0" applyFont="1" applyAlignment="1">
      <alignment horizontal="center" wrapText="1"/>
    </xf>
    <xf numFmtId="0" fontId="0" fillId="3" borderId="0" xfId="0" applyFill="1" applyAlignment="1" applyProtection="1">
      <alignment wrapText="1"/>
      <protection locked="0"/>
    </xf>
    <xf numFmtId="0" fontId="0" fillId="3" borderId="0" xfId="0" applyFill="1" applyAlignment="1" applyProtection="1">
      <alignment horizontal="center" wrapText="1"/>
      <protection locked="0"/>
    </xf>
    <xf numFmtId="0" fontId="26" fillId="0" borderId="0" xfId="0" applyFont="1" applyAlignment="1">
      <alignment wrapText="1"/>
    </xf>
    <xf numFmtId="0" fontId="26" fillId="0" borderId="0" xfId="0" applyFont="1" applyAlignment="1">
      <alignment horizontal="center" wrapText="1"/>
    </xf>
    <xf numFmtId="0" fontId="0" fillId="0" borderId="0" xfId="0" applyProtection="1">
      <protection locked="0"/>
    </xf>
    <xf numFmtId="43" fontId="0" fillId="0" borderId="0" xfId="4" applyFont="1" applyProtection="1">
      <protection locked="0"/>
    </xf>
    <xf numFmtId="43" fontId="0" fillId="0" borderId="0" xfId="4" applyFont="1" applyBorder="1" applyProtection="1">
      <protection locked="0"/>
    </xf>
    <xf numFmtId="0" fontId="26" fillId="0" borderId="0" xfId="0" applyFont="1"/>
    <xf numFmtId="43" fontId="41" fillId="0" borderId="0" xfId="4" applyFont="1" applyAlignment="1" applyProtection="1">
      <alignment horizontal="center"/>
    </xf>
    <xf numFmtId="43" fontId="41" fillId="0" borderId="0" xfId="4" applyFont="1" applyProtection="1"/>
    <xf numFmtId="43" fontId="71" fillId="0" borderId="0" xfId="4" applyFont="1" applyBorder="1" applyProtection="1"/>
    <xf numFmtId="0" fontId="26" fillId="0" borderId="0" xfId="0" applyFont="1" applyAlignment="1">
      <alignment horizontal="center"/>
    </xf>
    <xf numFmtId="49" fontId="11" fillId="0" borderId="15" xfId="0" applyNumberFormat="1" applyFont="1" applyBorder="1" applyAlignment="1">
      <alignment horizontal="right"/>
    </xf>
    <xf numFmtId="0" fontId="0" fillId="0" borderId="63" xfId="0" applyBorder="1"/>
    <xf numFmtId="0" fontId="0" fillId="0" borderId="57" xfId="0" applyBorder="1" applyAlignment="1">
      <alignment horizontal="center"/>
    </xf>
    <xf numFmtId="0" fontId="0" fillId="0" borderId="64" xfId="0" applyBorder="1"/>
    <xf numFmtId="0" fontId="0" fillId="0" borderId="65" xfId="0" applyBorder="1"/>
    <xf numFmtId="0" fontId="0" fillId="0" borderId="21" xfId="0" applyBorder="1" applyAlignment="1">
      <alignment horizontal="center"/>
    </xf>
    <xf numFmtId="49" fontId="8" fillId="0" borderId="15" xfId="0" applyNumberFormat="1" applyFont="1" applyBorder="1" applyAlignment="1">
      <alignment horizontal="right"/>
    </xf>
    <xf numFmtId="49" fontId="8" fillId="0" borderId="12" xfId="0" applyNumberFormat="1" applyFont="1" applyBorder="1"/>
    <xf numFmtId="49" fontId="76" fillId="0" borderId="0" xfId="0" applyNumberFormat="1" applyFont="1"/>
    <xf numFmtId="0" fontId="8" fillId="0" borderId="12" xfId="0" applyFont="1" applyBorder="1"/>
    <xf numFmtId="0" fontId="23" fillId="0" borderId="7" xfId="0" applyFont="1" applyBorder="1" applyAlignment="1">
      <alignment horizontal="center" vertical="center" wrapText="1"/>
    </xf>
    <xf numFmtId="0" fontId="32" fillId="3" borderId="49" xfId="0" applyFont="1" applyFill="1" applyBorder="1" applyProtection="1">
      <protection locked="0"/>
    </xf>
    <xf numFmtId="0" fontId="32" fillId="3" borderId="51" xfId="0" applyFont="1" applyFill="1" applyBorder="1" applyProtection="1">
      <protection locked="0"/>
    </xf>
    <xf numFmtId="0" fontId="32" fillId="0" borderId="7" xfId="0" applyFont="1" applyBorder="1"/>
    <xf numFmtId="0" fontId="32" fillId="3" borderId="50" xfId="0" applyFont="1" applyFill="1" applyBorder="1" applyProtection="1">
      <protection locked="0"/>
    </xf>
    <xf numFmtId="0" fontId="32" fillId="3" borderId="52" xfId="0" applyFont="1" applyFill="1" applyBorder="1" applyProtection="1">
      <protection locked="0"/>
    </xf>
    <xf numFmtId="49" fontId="50" fillId="3" borderId="50" xfId="0" applyNumberFormat="1" applyFont="1" applyFill="1" applyBorder="1" applyProtection="1">
      <protection locked="0"/>
    </xf>
    <xf numFmtId="0" fontId="28" fillId="0" borderId="9" xfId="0" applyFont="1" applyBorder="1"/>
    <xf numFmtId="0" fontId="32" fillId="3" borderId="51" xfId="0" applyFont="1" applyFill="1" applyBorder="1" applyAlignment="1" applyProtection="1">
      <alignment horizontal="center"/>
      <protection locked="0"/>
    </xf>
    <xf numFmtId="0" fontId="32" fillId="3" borderId="52" xfId="0" applyFont="1" applyFill="1" applyBorder="1" applyAlignment="1" applyProtection="1">
      <alignment horizontal="center"/>
      <protection locked="0"/>
    </xf>
    <xf numFmtId="0" fontId="19" fillId="0" borderId="8" xfId="0" applyFont="1" applyBorder="1" applyAlignment="1">
      <alignment horizontal="center"/>
    </xf>
    <xf numFmtId="49" fontId="8" fillId="0" borderId="2" xfId="0" applyNumberFormat="1" applyFont="1" applyBorder="1" applyAlignment="1">
      <alignment wrapText="1"/>
    </xf>
    <xf numFmtId="49" fontId="8" fillId="0" borderId="0" xfId="0" applyNumberFormat="1" applyFont="1" applyAlignment="1">
      <alignment vertical="top" wrapText="1"/>
    </xf>
    <xf numFmtId="43" fontId="28" fillId="0" borderId="2" xfId="4" applyFont="1" applyBorder="1" applyAlignment="1"/>
    <xf numFmtId="43" fontId="28" fillId="0" borderId="0" xfId="4" applyFont="1" applyBorder="1" applyAlignment="1"/>
    <xf numFmtId="49" fontId="8" fillId="0" borderId="2" xfId="0" applyNumberFormat="1" applyFont="1" applyBorder="1" applyAlignment="1">
      <alignment horizontal="left" vertical="top"/>
    </xf>
    <xf numFmtId="49" fontId="28" fillId="0" borderId="5" xfId="0" applyNumberFormat="1" applyFont="1" applyBorder="1" applyAlignment="1">
      <alignment vertical="top"/>
    </xf>
    <xf numFmtId="0" fontId="28" fillId="0" borderId="5" xfId="0" applyFont="1" applyBorder="1"/>
    <xf numFmtId="49" fontId="28" fillId="0" borderId="4" xfId="0" applyNumberFormat="1" applyFont="1" applyBorder="1"/>
    <xf numFmtId="0" fontId="28" fillId="0" borderId="5" xfId="0" applyFont="1" applyBorder="1" applyAlignment="1">
      <alignment vertical="center"/>
    </xf>
    <xf numFmtId="0" fontId="28" fillId="0" borderId="2" xfId="0" applyFont="1" applyBorder="1" applyAlignment="1">
      <alignment horizontal="right"/>
    </xf>
    <xf numFmtId="0" fontId="28" fillId="0" borderId="3" xfId="0" applyFont="1" applyBorder="1" applyAlignment="1">
      <alignment horizontal="right"/>
    </xf>
    <xf numFmtId="0" fontId="28" fillId="0" borderId="16" xfId="0" applyFont="1" applyBorder="1"/>
    <xf numFmtId="0" fontId="0" fillId="0" borderId="66" xfId="0" applyBorder="1"/>
    <xf numFmtId="0" fontId="0" fillId="0" borderId="67" xfId="0" applyBorder="1"/>
    <xf numFmtId="0" fontId="0" fillId="0" borderId="68" xfId="0" applyBorder="1"/>
    <xf numFmtId="0" fontId="33" fillId="0" borderId="0" xfId="0" applyFont="1"/>
    <xf numFmtId="0" fontId="74" fillId="0" borderId="10" xfId="0" applyFont="1" applyBorder="1"/>
    <xf numFmtId="44" fontId="28" fillId="0" borderId="0" xfId="2" applyFont="1" applyFill="1" applyBorder="1" applyAlignment="1" applyProtection="1"/>
    <xf numFmtId="43" fontId="28" fillId="0" borderId="0" xfId="4" applyFont="1" applyFill="1" applyBorder="1" applyAlignment="1" applyProtection="1">
      <alignment horizontal="left"/>
    </xf>
    <xf numFmtId="44" fontId="28" fillId="0" borderId="1" xfId="2" applyFont="1" applyFill="1" applyBorder="1" applyAlignment="1" applyProtection="1"/>
    <xf numFmtId="44" fontId="28" fillId="0" borderId="9" xfId="2" applyFont="1" applyFill="1" applyBorder="1" applyAlignment="1" applyProtection="1"/>
    <xf numFmtId="49" fontId="13" fillId="0" borderId="35" xfId="0" applyNumberFormat="1" applyFont="1" applyBorder="1"/>
    <xf numFmtId="49" fontId="28" fillId="0" borderId="0" xfId="0" applyNumberFormat="1" applyFont="1" applyAlignment="1">
      <alignment vertical="center"/>
    </xf>
    <xf numFmtId="49" fontId="0" fillId="0" borderId="0" xfId="0" applyNumberFormat="1" applyAlignment="1">
      <alignment vertical="center"/>
    </xf>
    <xf numFmtId="0" fontId="27" fillId="0" borderId="5" xfId="0" applyFont="1" applyBorder="1" applyAlignment="1">
      <alignment horizontal="right" vertical="top"/>
    </xf>
    <xf numFmtId="0" fontId="27" fillId="0" borderId="11" xfId="0" applyFont="1" applyBorder="1" applyAlignment="1">
      <alignment horizontal="right" vertical="top"/>
    </xf>
    <xf numFmtId="49" fontId="8" fillId="0" borderId="2" xfId="0" applyNumberFormat="1" applyFont="1" applyBorder="1" applyAlignment="1">
      <alignment vertical="top"/>
    </xf>
    <xf numFmtId="0" fontId="26" fillId="0" borderId="0" xfId="0" applyFont="1" applyAlignment="1">
      <alignment horizontal="right"/>
    </xf>
    <xf numFmtId="0" fontId="26" fillId="0" borderId="0" xfId="0" applyFont="1" applyAlignment="1">
      <alignment vertical="top"/>
    </xf>
    <xf numFmtId="49" fontId="8" fillId="0" borderId="1" xfId="0" applyNumberFormat="1" applyFont="1" applyBorder="1" applyAlignment="1">
      <alignment vertical="top"/>
    </xf>
    <xf numFmtId="1" fontId="25" fillId="0" borderId="9" xfId="0" applyNumberFormat="1" applyFont="1" applyBorder="1" applyAlignment="1">
      <alignment horizontal="center"/>
    </xf>
    <xf numFmtId="1" fontId="8" fillId="0" borderId="9" xfId="0" applyNumberFormat="1" applyFont="1" applyBorder="1"/>
    <xf numFmtId="49" fontId="22" fillId="0" borderId="5" xfId="0" applyNumberFormat="1" applyFont="1" applyBorder="1"/>
    <xf numFmtId="49" fontId="79" fillId="0" borderId="0" xfId="0" applyNumberFormat="1" applyFont="1"/>
    <xf numFmtId="49" fontId="79" fillId="0" borderId="0" xfId="0" applyNumberFormat="1" applyFont="1" applyAlignment="1">
      <alignment vertical="center"/>
    </xf>
    <xf numFmtId="0" fontId="80" fillId="0" borderId="0" xfId="0" applyFont="1" applyAlignment="1">
      <alignment horizontal="right" vertical="center"/>
    </xf>
    <xf numFmtId="0" fontId="32" fillId="0" borderId="10" xfId="0" applyFont="1" applyBorder="1" applyAlignment="1">
      <alignment horizontal="center" vertical="center"/>
    </xf>
    <xf numFmtId="0" fontId="0" fillId="0" borderId="15" xfId="0" applyBorder="1" applyAlignment="1">
      <alignment vertical="top"/>
    </xf>
    <xf numFmtId="0" fontId="0" fillId="0" borderId="12" xfId="0" applyBorder="1" applyAlignment="1">
      <alignment vertical="top"/>
    </xf>
    <xf numFmtId="0" fontId="27" fillId="0" borderId="24" xfId="0" applyFont="1" applyBorder="1" applyAlignment="1">
      <alignment horizontal="left"/>
    </xf>
    <xf numFmtId="49" fontId="4" fillId="0" borderId="6" xfId="0" applyNumberFormat="1" applyFont="1" applyBorder="1" applyAlignment="1">
      <alignment horizontal="center"/>
    </xf>
    <xf numFmtId="49" fontId="3" fillId="0" borderId="8" xfId="0" applyNumberFormat="1" applyFont="1" applyBorder="1" applyAlignment="1">
      <alignment horizontal="center" vertical="top"/>
    </xf>
    <xf numFmtId="49" fontId="4" fillId="0" borderId="7" xfId="0" applyNumberFormat="1" applyFont="1" applyBorder="1" applyAlignment="1">
      <alignment horizontal="center"/>
    </xf>
    <xf numFmtId="1" fontId="14" fillId="0" borderId="6" xfId="0" applyNumberFormat="1" applyFont="1" applyBorder="1" applyAlignment="1">
      <alignment horizontal="center"/>
    </xf>
    <xf numFmtId="1" fontId="14" fillId="0" borderId="8" xfId="0" applyNumberFormat="1" applyFont="1" applyBorder="1" applyAlignment="1">
      <alignment horizontal="center"/>
    </xf>
    <xf numFmtId="1" fontId="8" fillId="0" borderId="7" xfId="0" applyNumberFormat="1" applyFont="1" applyBorder="1"/>
    <xf numFmtId="49" fontId="22" fillId="0" borderId="0" xfId="0" applyNumberFormat="1" applyFont="1"/>
    <xf numFmtId="49" fontId="8" fillId="0" borderId="6" xfId="0" applyNumberFormat="1" applyFont="1" applyBorder="1"/>
    <xf numFmtId="164" fontId="0" fillId="0" borderId="0" xfId="4" applyNumberFormat="1" applyFont="1" applyBorder="1" applyAlignment="1" applyProtection="1"/>
    <xf numFmtId="43" fontId="0" fillId="0" borderId="0" xfId="4" applyFont="1" applyBorder="1" applyProtection="1"/>
    <xf numFmtId="49" fontId="10" fillId="0" borderId="1" xfId="0" applyNumberFormat="1" applyFont="1" applyBorder="1" applyAlignment="1">
      <alignment horizontal="left" indent="1"/>
    </xf>
    <xf numFmtId="49" fontId="4" fillId="0" borderId="9" xfId="0" applyNumberFormat="1" applyFont="1" applyBorder="1" applyAlignment="1">
      <alignment horizontal="center"/>
    </xf>
    <xf numFmtId="49" fontId="7" fillId="0" borderId="9" xfId="0" applyNumberFormat="1" applyFont="1" applyBorder="1" applyAlignment="1">
      <alignment horizontal="center"/>
    </xf>
    <xf numFmtId="49" fontId="12" fillId="0" borderId="9" xfId="0" applyNumberFormat="1" applyFont="1" applyBorder="1" applyAlignment="1">
      <alignment horizontal="left" indent="2"/>
    </xf>
    <xf numFmtId="49" fontId="12" fillId="0" borderId="4" xfId="0" applyNumberFormat="1" applyFont="1" applyBorder="1" applyAlignment="1">
      <alignment horizontal="left" indent="1"/>
    </xf>
    <xf numFmtId="49" fontId="11" fillId="0" borderId="9" xfId="0" applyNumberFormat="1" applyFont="1" applyBorder="1" applyAlignment="1">
      <alignment horizontal="left" vertical="top" indent="1"/>
    </xf>
    <xf numFmtId="0" fontId="25" fillId="0" borderId="24" xfId="0" applyFont="1" applyBorder="1"/>
    <xf numFmtId="0" fontId="81" fillId="0" borderId="13" xfId="0" applyFont="1" applyBorder="1" applyAlignment="1">
      <alignment horizontal="center" vertical="center"/>
    </xf>
    <xf numFmtId="0" fontId="28" fillId="0" borderId="11" xfId="0" applyFont="1" applyBorder="1"/>
    <xf numFmtId="0" fontId="81" fillId="0" borderId="4" xfId="0" applyFont="1" applyBorder="1" applyAlignment="1">
      <alignment horizontal="center" vertical="center"/>
    </xf>
    <xf numFmtId="49" fontId="81" fillId="4" borderId="13" xfId="0" applyNumberFormat="1" applyFont="1" applyFill="1" applyBorder="1" applyAlignment="1" applyProtection="1">
      <alignment horizontal="center" vertical="center"/>
      <protection locked="0"/>
    </xf>
    <xf numFmtId="49" fontId="81" fillId="0" borderId="4" xfId="0" applyNumberFormat="1" applyFont="1" applyBorder="1" applyAlignment="1">
      <alignment horizontal="center" vertical="center"/>
    </xf>
    <xf numFmtId="49" fontId="28" fillId="0" borderId="11" xfId="0" applyNumberFormat="1" applyFont="1" applyBorder="1" applyAlignment="1">
      <alignment horizontal="right"/>
    </xf>
    <xf numFmtId="0" fontId="28" fillId="0" borderId="11" xfId="0" applyFont="1" applyBorder="1" applyAlignment="1">
      <alignment horizontal="right"/>
    </xf>
    <xf numFmtId="49" fontId="28" fillId="4" borderId="11" xfId="0" applyNumberFormat="1" applyFont="1" applyFill="1" applyBorder="1" applyAlignment="1" applyProtection="1">
      <alignment horizontal="right"/>
      <protection locked="0"/>
    </xf>
    <xf numFmtId="49" fontId="8" fillId="0" borderId="5" xfId="0" applyNumberFormat="1" applyFont="1" applyBorder="1" applyAlignment="1">
      <alignment horizontal="center" vertical="top"/>
    </xf>
    <xf numFmtId="49" fontId="8" fillId="0" borderId="11" xfId="0" applyNumberFormat="1" applyFont="1" applyBorder="1" applyAlignment="1">
      <alignment horizontal="center" vertical="top"/>
    </xf>
    <xf numFmtId="49" fontId="32" fillId="0" borderId="1" xfId="0" applyNumberFormat="1" applyFont="1" applyBorder="1" applyAlignment="1">
      <alignment horizontal="left"/>
    </xf>
    <xf numFmtId="0" fontId="8" fillId="0" borderId="4" xfId="0" applyFont="1" applyBorder="1" applyAlignment="1">
      <alignment horizontal="center"/>
    </xf>
    <xf numFmtId="49" fontId="56" fillId="0" borderId="4" xfId="0" applyNumberFormat="1" applyFont="1" applyBorder="1"/>
    <xf numFmtId="49" fontId="6" fillId="0" borderId="5" xfId="0" applyNumberFormat="1" applyFont="1" applyBorder="1"/>
    <xf numFmtId="49" fontId="16" fillId="0" borderId="0" xfId="0" applyNumberFormat="1" applyFont="1" applyAlignment="1">
      <alignment vertical="center"/>
    </xf>
    <xf numFmtId="0" fontId="26" fillId="4" borderId="13" xfId="0" applyFont="1" applyFill="1" applyBorder="1" applyAlignment="1" applyProtection="1">
      <alignment horizontal="center" vertical="center"/>
      <protection locked="0"/>
    </xf>
    <xf numFmtId="0" fontId="82" fillId="0" borderId="0" xfId="0" applyFont="1"/>
    <xf numFmtId="0" fontId="74" fillId="0" borderId="0" xfId="0" applyFont="1"/>
    <xf numFmtId="164" fontId="0" fillId="0" borderId="0" xfId="4" applyNumberFormat="1" applyFont="1" applyFill="1" applyBorder="1" applyAlignment="1" applyProtection="1"/>
    <xf numFmtId="0" fontId="77" fillId="0" borderId="0" xfId="0" applyFont="1"/>
    <xf numFmtId="0" fontId="0" fillId="4" borderId="0" xfId="0" applyFill="1" applyProtection="1">
      <protection locked="0"/>
    </xf>
    <xf numFmtId="49" fontId="8" fillId="0" borderId="3" xfId="0" applyNumberFormat="1" applyFont="1" applyBorder="1" applyAlignment="1">
      <alignment horizontal="center"/>
    </xf>
    <xf numFmtId="49" fontId="28" fillId="0" borderId="0" xfId="0" applyNumberFormat="1" applyFont="1"/>
    <xf numFmtId="49" fontId="30" fillId="3" borderId="13" xfId="0" applyNumberFormat="1" applyFont="1" applyFill="1" applyBorder="1" applyAlignment="1" applyProtection="1">
      <alignment horizontal="center" vertical="center"/>
      <protection locked="0"/>
    </xf>
    <xf numFmtId="0" fontId="0" fillId="3" borderId="0" xfId="0" applyFill="1" applyAlignment="1" applyProtection="1">
      <alignment horizontal="center"/>
      <protection locked="0"/>
    </xf>
    <xf numFmtId="49" fontId="25" fillId="4" borderId="0" xfId="0" applyNumberFormat="1" applyFont="1" applyFill="1" applyProtection="1">
      <protection locked="0"/>
    </xf>
    <xf numFmtId="0" fontId="30" fillId="0" borderId="0" xfId="0" applyFont="1" applyAlignment="1">
      <alignment vertical="top" wrapText="1"/>
    </xf>
    <xf numFmtId="0" fontId="30" fillId="0" borderId="0" xfId="0" applyFont="1" applyAlignment="1">
      <alignment vertical="top"/>
    </xf>
    <xf numFmtId="0" fontId="30" fillId="0" borderId="0" xfId="0" applyFont="1" applyAlignment="1">
      <alignment vertical="center"/>
    </xf>
    <xf numFmtId="0" fontId="84" fillId="0" borderId="0" xfId="0" applyFont="1"/>
    <xf numFmtId="0" fontId="85" fillId="0" borderId="0" xfId="0" applyFont="1"/>
    <xf numFmtId="49" fontId="69" fillId="0" borderId="0" xfId="0" applyNumberFormat="1" applyFont="1" applyAlignment="1">
      <alignment wrapText="1"/>
    </xf>
    <xf numFmtId="49" fontId="78" fillId="0" borderId="0" xfId="0" applyNumberFormat="1" applyFont="1"/>
    <xf numFmtId="49" fontId="78" fillId="0" borderId="0" xfId="0" applyNumberFormat="1" applyFont="1" applyAlignment="1">
      <alignment vertical="top"/>
    </xf>
    <xf numFmtId="49" fontId="86" fillId="0" borderId="21" xfId="0" applyNumberFormat="1" applyFont="1" applyBorder="1" applyAlignment="1">
      <alignment horizontal="center"/>
    </xf>
    <xf numFmtId="49" fontId="11" fillId="0" borderId="1" xfId="0" applyNumberFormat="1" applyFont="1" applyBorder="1" applyAlignment="1">
      <alignment horizontal="center"/>
    </xf>
    <xf numFmtId="49" fontId="11" fillId="0" borderId="3" xfId="0" applyNumberFormat="1" applyFont="1" applyBorder="1" applyAlignment="1">
      <alignment horizontal="center"/>
    </xf>
    <xf numFmtId="0" fontId="11" fillId="0" borderId="9" xfId="0" applyFont="1" applyBorder="1" applyAlignment="1">
      <alignment horizontal="left"/>
    </xf>
    <xf numFmtId="0" fontId="11" fillId="0" borderId="10" xfId="0" applyFont="1" applyBorder="1" applyAlignment="1">
      <alignment horizontal="left"/>
    </xf>
    <xf numFmtId="0" fontId="0" fillId="0" borderId="47" xfId="0" applyBorder="1" applyProtection="1">
      <protection hidden="1"/>
    </xf>
    <xf numFmtId="0" fontId="0" fillId="0" borderId="6" xfId="0" applyBorder="1" applyProtection="1">
      <protection hidden="1"/>
    </xf>
    <xf numFmtId="0" fontId="0" fillId="0" borderId="7" xfId="0" applyBorder="1" applyProtection="1">
      <protection hidden="1"/>
    </xf>
    <xf numFmtId="0" fontId="0" fillId="0" borderId="25" xfId="0" applyBorder="1" applyProtection="1">
      <protection hidden="1"/>
    </xf>
    <xf numFmtId="0" fontId="0" fillId="0" borderId="0" xfId="0" applyProtection="1">
      <protection hidden="1"/>
    </xf>
    <xf numFmtId="0" fontId="2" fillId="0" borderId="9" xfId="0" applyFont="1" applyBorder="1"/>
    <xf numFmtId="49" fontId="50" fillId="3" borderId="52" xfId="0" applyNumberFormat="1" applyFont="1" applyFill="1" applyBorder="1" applyProtection="1">
      <protection locked="0"/>
    </xf>
    <xf numFmtId="166" fontId="26" fillId="0" borderId="0" xfId="4" applyNumberFormat="1" applyFont="1" applyFill="1" applyAlignment="1" applyProtection="1">
      <alignment wrapText="1"/>
    </xf>
    <xf numFmtId="166" fontId="0" fillId="0" borderId="0" xfId="4" applyNumberFormat="1" applyFont="1" applyFill="1" applyAlignment="1" applyProtection="1">
      <alignment wrapText="1"/>
    </xf>
    <xf numFmtId="166" fontId="28" fillId="0" borderId="6" xfId="4" applyNumberFormat="1" applyFont="1" applyBorder="1" applyProtection="1"/>
    <xf numFmtId="166" fontId="28" fillId="0" borderId="25" xfId="4" applyNumberFormat="1" applyFont="1" applyBorder="1" applyProtection="1"/>
    <xf numFmtId="166" fontId="28" fillId="0" borderId="47" xfId="4" applyNumberFormat="1" applyFont="1" applyBorder="1" applyProtection="1"/>
    <xf numFmtId="44" fontId="0" fillId="3" borderId="58" xfId="2" applyFont="1" applyFill="1" applyBorder="1" applyProtection="1">
      <protection locked="0"/>
    </xf>
    <xf numFmtId="44" fontId="0" fillId="3" borderId="59" xfId="2" applyFont="1" applyFill="1" applyBorder="1" applyProtection="1">
      <protection locked="0"/>
    </xf>
    <xf numFmtId="44" fontId="0" fillId="3" borderId="60" xfId="2" applyFont="1" applyFill="1" applyBorder="1" applyProtection="1">
      <protection locked="0"/>
    </xf>
    <xf numFmtId="44" fontId="71" fillId="0" borderId="13" xfId="2" applyFont="1" applyBorder="1" applyProtection="1"/>
    <xf numFmtId="44" fontId="0" fillId="3" borderId="15" xfId="2" applyFont="1" applyFill="1" applyBorder="1" applyProtection="1">
      <protection locked="0"/>
    </xf>
    <xf numFmtId="0" fontId="91" fillId="0" borderId="80" xfId="7" applyFont="1" applyBorder="1" applyAlignment="1">
      <alignment horizontal="left" vertical="top"/>
    </xf>
    <xf numFmtId="0" fontId="93" fillId="0" borderId="80" xfId="7" applyFont="1" applyBorder="1" applyAlignment="1">
      <alignment horizontal="left" vertical="top"/>
    </xf>
    <xf numFmtId="0" fontId="92" fillId="0" borderId="0" xfId="7" applyFont="1" applyAlignment="1">
      <alignment horizontal="left" vertical="top"/>
    </xf>
    <xf numFmtId="0" fontId="91" fillId="0" borderId="0" xfId="7" applyFont="1" applyAlignment="1">
      <alignment horizontal="left" vertical="center" wrapText="1"/>
    </xf>
    <xf numFmtId="0" fontId="93" fillId="0" borderId="82" xfId="7" applyFont="1" applyBorder="1" applyAlignment="1">
      <alignment horizontal="center" vertical="center"/>
    </xf>
    <xf numFmtId="0" fontId="91" fillId="0" borderId="6" xfId="7" applyFont="1" applyBorder="1" applyAlignment="1">
      <alignment horizontal="left" vertical="center" wrapText="1"/>
    </xf>
    <xf numFmtId="0" fontId="91" fillId="0" borderId="6" xfId="7" applyFont="1" applyBorder="1" applyAlignment="1">
      <alignment horizontal="center" vertical="center" wrapText="1"/>
    </xf>
    <xf numFmtId="0" fontId="93" fillId="0" borderId="0" xfId="7" applyFont="1" applyAlignment="1">
      <alignment horizontal="center" vertical="center"/>
    </xf>
    <xf numFmtId="0" fontId="92" fillId="0" borderId="0" xfId="7" applyFont="1" applyAlignment="1">
      <alignment horizontal="center" vertical="top" wrapText="1"/>
    </xf>
    <xf numFmtId="0" fontId="92" fillId="0" borderId="80" xfId="7" applyFont="1" applyBorder="1" applyAlignment="1">
      <alignment horizontal="center" vertical="top" wrapText="1"/>
    </xf>
    <xf numFmtId="0" fontId="92" fillId="0" borderId="0" xfId="7" applyFont="1" applyAlignment="1">
      <alignment horizontal="left" vertical="top" wrapText="1"/>
    </xf>
    <xf numFmtId="8" fontId="92" fillId="0" borderId="99" xfId="7" applyNumberFormat="1" applyFont="1" applyBorder="1" applyAlignment="1">
      <alignment horizontal="left" vertical="center" wrapText="1"/>
    </xf>
    <xf numFmtId="44" fontId="14" fillId="0" borderId="0" xfId="0" applyNumberFormat="1" applyFont="1" applyAlignment="1">
      <alignment horizontal="center"/>
    </xf>
    <xf numFmtId="49" fontId="83" fillId="0" borderId="0" xfId="6" applyNumberFormat="1" applyBorder="1">
      <protection locked="0"/>
    </xf>
    <xf numFmtId="0" fontId="83" fillId="0" borderId="0" xfId="6" applyBorder="1">
      <protection locked="0"/>
    </xf>
    <xf numFmtId="49" fontId="83" fillId="0" borderId="5" xfId="6" applyNumberFormat="1" applyBorder="1">
      <protection locked="0"/>
    </xf>
    <xf numFmtId="0" fontId="83" fillId="0" borderId="5" xfId="6" applyBorder="1">
      <protection locked="0"/>
    </xf>
    <xf numFmtId="2" fontId="68" fillId="0" borderId="2" xfId="4" applyNumberFormat="1" applyFont="1" applyFill="1" applyBorder="1" applyAlignment="1" applyProtection="1"/>
    <xf numFmtId="2" fontId="68" fillId="0" borderId="5" xfId="4" applyNumberFormat="1" applyFont="1" applyFill="1" applyBorder="1" applyAlignment="1" applyProtection="1"/>
    <xf numFmtId="0" fontId="87" fillId="0" borderId="10" xfId="0" applyFont="1" applyBorder="1" applyAlignment="1">
      <alignment horizontal="center"/>
    </xf>
    <xf numFmtId="44" fontId="23" fillId="0" borderId="52" xfId="2" applyFont="1" applyBorder="1" applyAlignment="1">
      <alignment horizontal="left"/>
    </xf>
    <xf numFmtId="0" fontId="0" fillId="6" borderId="54" xfId="0" applyFill="1" applyBorder="1"/>
    <xf numFmtId="0" fontId="0" fillId="6" borderId="38" xfId="0" applyFill="1" applyBorder="1"/>
    <xf numFmtId="0" fontId="0" fillId="6" borderId="50" xfId="0" applyFill="1" applyBorder="1"/>
    <xf numFmtId="0" fontId="0" fillId="6" borderId="52" xfId="0" applyFill="1" applyBorder="1"/>
    <xf numFmtId="49" fontId="8" fillId="0" borderId="7" xfId="0" applyNumberFormat="1" applyFont="1" applyBorder="1" applyAlignment="1">
      <alignment horizontal="center"/>
    </xf>
    <xf numFmtId="164" fontId="32" fillId="3" borderId="52" xfId="4" applyNumberFormat="1" applyFont="1" applyFill="1" applyBorder="1" applyAlignment="1" applyProtection="1">
      <alignment horizontal="center"/>
      <protection locked="0"/>
    </xf>
    <xf numFmtId="164" fontId="32" fillId="6" borderId="52" xfId="4" applyNumberFormat="1" applyFont="1" applyFill="1" applyBorder="1" applyAlignment="1" applyProtection="1">
      <alignment horizontal="center"/>
      <protection locked="0"/>
    </xf>
    <xf numFmtId="44" fontId="11" fillId="3" borderId="52" xfId="2" applyFont="1" applyFill="1" applyBorder="1" applyProtection="1">
      <protection locked="0"/>
    </xf>
    <xf numFmtId="44" fontId="23" fillId="3" borderId="52" xfId="2" applyFont="1" applyFill="1" applyBorder="1" applyAlignment="1" applyProtection="1">
      <alignment horizontal="right"/>
      <protection locked="0"/>
    </xf>
    <xf numFmtId="44" fontId="23" fillId="6" borderId="52" xfId="2" applyFont="1" applyFill="1" applyBorder="1" applyAlignment="1" applyProtection="1">
      <alignment horizontal="right"/>
      <protection locked="0"/>
    </xf>
    <xf numFmtId="43" fontId="0" fillId="5" borderId="52" xfId="4" applyFont="1" applyFill="1" applyBorder="1" applyAlignment="1" applyProtection="1">
      <alignment horizontal="left"/>
      <protection locked="0"/>
    </xf>
    <xf numFmtId="43" fontId="0" fillId="5" borderId="52" xfId="4" applyFont="1" applyFill="1" applyBorder="1" applyProtection="1">
      <protection locked="0"/>
    </xf>
    <xf numFmtId="43" fontId="0" fillId="5" borderId="50" xfId="4" applyFont="1" applyFill="1" applyBorder="1" applyProtection="1">
      <protection locked="0"/>
    </xf>
    <xf numFmtId="0" fontId="85" fillId="0" borderId="54" xfId="0" applyFont="1" applyBorder="1" applyAlignment="1">
      <alignment horizontal="right"/>
    </xf>
    <xf numFmtId="49" fontId="8" fillId="0" borderId="124" xfId="0" applyNumberFormat="1" applyFont="1" applyBorder="1" applyAlignment="1">
      <alignment horizontal="center"/>
    </xf>
    <xf numFmtId="44" fontId="13" fillId="0" borderId="0" xfId="2" applyFont="1" applyFill="1" applyBorder="1" applyAlignment="1">
      <alignment horizontal="left"/>
    </xf>
    <xf numFmtId="49" fontId="11" fillId="0" borderId="14" xfId="0" applyNumberFormat="1" applyFont="1" applyBorder="1" applyAlignment="1">
      <alignment horizontal="center"/>
    </xf>
    <xf numFmtId="49" fontId="11" fillId="0" borderId="11" xfId="0" applyNumberFormat="1" applyFont="1" applyBorder="1" applyAlignment="1">
      <alignment horizontal="center"/>
    </xf>
    <xf numFmtId="0" fontId="28" fillId="3" borderId="55" xfId="0" applyFont="1" applyFill="1" applyBorder="1" applyAlignment="1" applyProtection="1">
      <alignment horizontal="left"/>
      <protection locked="0"/>
    </xf>
    <xf numFmtId="0" fontId="28" fillId="3" borderId="0" xfId="0" applyFont="1" applyFill="1" applyAlignment="1" applyProtection="1">
      <alignment horizontal="center"/>
      <protection locked="0"/>
    </xf>
    <xf numFmtId="0" fontId="28" fillId="3" borderId="9" xfId="0" applyFont="1" applyFill="1" applyBorder="1" applyAlignment="1" applyProtection="1">
      <alignment horizontal="center"/>
      <protection locked="0"/>
    </xf>
    <xf numFmtId="0" fontId="28" fillId="3" borderId="41" xfId="0" applyFont="1" applyFill="1" applyBorder="1" applyAlignment="1" applyProtection="1">
      <alignment horizontal="left"/>
      <protection locked="0"/>
    </xf>
    <xf numFmtId="0" fontId="28" fillId="3" borderId="10" xfId="0" applyFont="1" applyFill="1" applyBorder="1" applyAlignment="1" applyProtection="1">
      <alignment horizontal="center"/>
      <protection locked="0"/>
    </xf>
    <xf numFmtId="49" fontId="10" fillId="0" borderId="1" xfId="0" applyNumberFormat="1" applyFont="1" applyBorder="1" applyAlignment="1">
      <alignment vertical="top"/>
    </xf>
    <xf numFmtId="0" fontId="12" fillId="0" borderId="2" xfId="0" applyFont="1" applyBorder="1" applyAlignment="1">
      <alignment vertical="top"/>
    </xf>
    <xf numFmtId="0" fontId="0" fillId="0" borderId="2" xfId="0" applyBorder="1" applyAlignment="1">
      <alignment vertical="top"/>
    </xf>
    <xf numFmtId="0" fontId="28" fillId="0" borderId="2" xfId="0" applyFont="1" applyBorder="1" applyAlignment="1">
      <alignment horizontal="right" vertical="center"/>
    </xf>
    <xf numFmtId="0" fontId="28" fillId="3" borderId="56" xfId="0" applyFont="1" applyFill="1" applyBorder="1" applyAlignment="1" applyProtection="1">
      <alignment horizontal="left"/>
      <protection locked="0"/>
    </xf>
    <xf numFmtId="0" fontId="28" fillId="3" borderId="30" xfId="0" applyFont="1" applyFill="1" applyBorder="1" applyAlignment="1" applyProtection="1">
      <alignment horizontal="left"/>
      <protection locked="0"/>
    </xf>
    <xf numFmtId="0" fontId="28" fillId="7" borderId="46" xfId="0" applyFont="1" applyFill="1" applyBorder="1"/>
    <xf numFmtId="0" fontId="28" fillId="7" borderId="28" xfId="0" applyFont="1" applyFill="1" applyBorder="1" applyAlignment="1">
      <alignment horizontal="center"/>
    </xf>
    <xf numFmtId="0" fontId="28" fillId="7" borderId="7" xfId="0" applyFont="1" applyFill="1" applyBorder="1" applyAlignment="1">
      <alignment horizontal="center"/>
    </xf>
    <xf numFmtId="0" fontId="28" fillId="7" borderId="25" xfId="0" applyFont="1" applyFill="1" applyBorder="1" applyAlignment="1">
      <alignment horizontal="center"/>
    </xf>
    <xf numFmtId="0" fontId="28" fillId="7" borderId="45" xfId="0" applyFont="1" applyFill="1" applyBorder="1"/>
    <xf numFmtId="0" fontId="28" fillId="7" borderId="1" xfId="0" applyFont="1" applyFill="1" applyBorder="1"/>
    <xf numFmtId="0" fontId="28" fillId="7" borderId="6" xfId="0" applyFont="1" applyFill="1" applyBorder="1" applyAlignment="1">
      <alignment horizontal="center"/>
    </xf>
    <xf numFmtId="0" fontId="28" fillId="7" borderId="47" xfId="0" applyFont="1" applyFill="1" applyBorder="1" applyAlignment="1">
      <alignment horizontal="center"/>
    </xf>
    <xf numFmtId="0" fontId="28" fillId="7" borderId="2" xfId="0" applyFont="1" applyFill="1" applyBorder="1" applyAlignment="1" applyProtection="1">
      <alignment horizontal="left" vertical="center"/>
      <protection locked="0"/>
    </xf>
    <xf numFmtId="49" fontId="95" fillId="7" borderId="15" xfId="0" applyNumberFormat="1" applyFont="1" applyFill="1" applyBorder="1" applyAlignment="1">
      <alignment horizontal="left" vertical="center" wrapText="1"/>
    </xf>
    <xf numFmtId="49" fontId="96" fillId="7" borderId="7" xfId="0" applyNumberFormat="1" applyFont="1" applyFill="1" applyBorder="1" applyAlignment="1">
      <alignment horizontal="left" vertical="center" wrapText="1"/>
    </xf>
    <xf numFmtId="49" fontId="96" fillId="7" borderId="9" xfId="0" applyNumberFormat="1" applyFont="1" applyFill="1" applyBorder="1" applyAlignment="1">
      <alignment horizontal="left" vertical="center" wrapText="1"/>
    </xf>
    <xf numFmtId="49" fontId="96" fillId="7" borderId="14" xfId="0" applyNumberFormat="1" applyFont="1" applyFill="1" applyBorder="1" applyAlignment="1">
      <alignment horizontal="left" vertical="center" wrapText="1"/>
    </xf>
    <xf numFmtId="49" fontId="10" fillId="0" borderId="0" xfId="0" applyNumberFormat="1" applyFont="1" applyAlignment="1">
      <alignment vertical="top"/>
    </xf>
    <xf numFmtId="49" fontId="96" fillId="7" borderId="25" xfId="0" applyNumberFormat="1" applyFont="1" applyFill="1" applyBorder="1" applyAlignment="1">
      <alignment horizontal="left" vertical="center" wrapText="1"/>
    </xf>
    <xf numFmtId="49" fontId="96" fillId="7" borderId="34" xfId="0" applyNumberFormat="1" applyFont="1" applyFill="1" applyBorder="1" applyAlignment="1">
      <alignment horizontal="left" vertical="center" wrapText="1"/>
    </xf>
    <xf numFmtId="0" fontId="28" fillId="7" borderId="34" xfId="0" applyFont="1" applyFill="1" applyBorder="1" applyAlignment="1">
      <alignment horizontal="center"/>
    </xf>
    <xf numFmtId="49" fontId="11" fillId="0" borderId="25" xfId="0" applyNumberFormat="1" applyFont="1" applyBorder="1" applyAlignment="1">
      <alignment horizontal="center"/>
    </xf>
    <xf numFmtId="0" fontId="28" fillId="3" borderId="10" xfId="0" applyFont="1" applyFill="1" applyBorder="1" applyAlignment="1" applyProtection="1">
      <alignment horizontal="center"/>
      <protection locked="0"/>
    </xf>
    <xf numFmtId="49" fontId="97" fillId="0" borderId="9" xfId="0" applyNumberFormat="1" applyFont="1" applyBorder="1" applyProtection="1">
      <protection locked="0"/>
    </xf>
    <xf numFmtId="0" fontId="12" fillId="0" borderId="10" xfId="0" applyFont="1" applyBorder="1" applyProtection="1">
      <protection locked="0"/>
    </xf>
    <xf numFmtId="43" fontId="0" fillId="5" borderId="73" xfId="4" applyFont="1" applyFill="1" applyBorder="1" applyProtection="1">
      <protection locked="0"/>
    </xf>
    <xf numFmtId="0" fontId="85" fillId="8" borderId="54" xfId="0" applyFont="1" applyFill="1" applyBorder="1" applyAlignment="1">
      <alignment horizontal="right"/>
    </xf>
    <xf numFmtId="44" fontId="23" fillId="8" borderId="52" xfId="2" applyFont="1" applyFill="1" applyBorder="1" applyAlignment="1">
      <alignment horizontal="left"/>
    </xf>
    <xf numFmtId="0" fontId="19" fillId="8" borderId="52" xfId="0" applyFont="1" applyFill="1" applyBorder="1" applyProtection="1">
      <protection locked="0"/>
    </xf>
    <xf numFmtId="44" fontId="11" fillId="8" borderId="52" xfId="2" applyFont="1" applyFill="1" applyBorder="1" applyProtection="1">
      <protection locked="0"/>
    </xf>
    <xf numFmtId="164" fontId="32" fillId="8" borderId="52" xfId="4" applyNumberFormat="1" applyFont="1" applyFill="1" applyBorder="1" applyAlignment="1" applyProtection="1">
      <alignment horizontal="center"/>
      <protection locked="0"/>
    </xf>
    <xf numFmtId="44" fontId="23" fillId="8" borderId="52" xfId="2" applyFont="1" applyFill="1" applyBorder="1" applyAlignment="1" applyProtection="1">
      <alignment horizontal="right"/>
      <protection locked="0"/>
    </xf>
    <xf numFmtId="0" fontId="0" fillId="0" borderId="7" xfId="0" applyFill="1" applyBorder="1"/>
    <xf numFmtId="0" fontId="77" fillId="0" borderId="0" xfId="0" applyFont="1" applyAlignment="1">
      <alignment horizontal="right"/>
    </xf>
    <xf numFmtId="49" fontId="14" fillId="4" borderId="4" xfId="0" applyNumberFormat="1" applyFont="1" applyFill="1" applyBorder="1" applyAlignment="1" applyProtection="1">
      <alignment horizontal="left"/>
      <protection locked="0"/>
    </xf>
    <xf numFmtId="49" fontId="14" fillId="4" borderId="5" xfId="0" applyNumberFormat="1" applyFont="1" applyFill="1" applyBorder="1" applyAlignment="1" applyProtection="1">
      <alignment horizontal="left"/>
      <protection locked="0"/>
    </xf>
    <xf numFmtId="49" fontId="14" fillId="4" borderId="11" xfId="0" applyNumberFormat="1" applyFont="1" applyFill="1" applyBorder="1" applyAlignment="1" applyProtection="1">
      <alignment horizontal="left"/>
      <protection locked="0"/>
    </xf>
    <xf numFmtId="49" fontId="14" fillId="4" borderId="4" xfId="0" applyNumberFormat="1" applyFont="1" applyFill="1" applyBorder="1" applyProtection="1">
      <protection locked="0"/>
    </xf>
    <xf numFmtId="49" fontId="14" fillId="4" borderId="5" xfId="0" applyNumberFormat="1" applyFont="1" applyFill="1" applyBorder="1" applyProtection="1">
      <protection locked="0"/>
    </xf>
    <xf numFmtId="49" fontId="14" fillId="4" borderId="11" xfId="0" applyNumberFormat="1" applyFont="1" applyFill="1" applyBorder="1" applyProtection="1">
      <protection locked="0"/>
    </xf>
    <xf numFmtId="49" fontId="28" fillId="4" borderId="24" xfId="0" applyNumberFormat="1" applyFont="1" applyFill="1" applyBorder="1" applyProtection="1">
      <protection locked="0"/>
    </xf>
    <xf numFmtId="168" fontId="32" fillId="5" borderId="24" xfId="0" applyNumberFormat="1" applyFont="1" applyFill="1" applyBorder="1" applyAlignment="1" applyProtection="1">
      <alignment horizontal="left"/>
      <protection locked="0"/>
    </xf>
    <xf numFmtId="0" fontId="28" fillId="4" borderId="24" xfId="0" applyFont="1" applyFill="1" applyBorder="1" applyProtection="1">
      <protection locked="0"/>
    </xf>
    <xf numFmtId="0" fontId="88" fillId="4" borderId="24" xfId="0" applyFont="1" applyFill="1" applyBorder="1" applyAlignment="1" applyProtection="1">
      <alignment horizontal="left"/>
      <protection locked="0"/>
    </xf>
    <xf numFmtId="0" fontId="28" fillId="4" borderId="24" xfId="0" applyFont="1" applyFill="1" applyBorder="1" applyAlignment="1" applyProtection="1">
      <alignment horizontal="left"/>
      <protection locked="0"/>
    </xf>
    <xf numFmtId="49" fontId="11" fillId="0" borderId="9" xfId="0" applyNumberFormat="1" applyFont="1" applyBorder="1" applyAlignment="1">
      <alignment horizontal="left" vertical="top" wrapText="1"/>
    </xf>
    <xf numFmtId="49" fontId="11" fillId="0" borderId="0" xfId="0" applyNumberFormat="1" applyFont="1" applyAlignment="1">
      <alignment horizontal="left" vertical="top" wrapText="1"/>
    </xf>
    <xf numFmtId="49" fontId="7" fillId="0" borderId="7" xfId="0" applyNumberFormat="1" applyFont="1" applyBorder="1" applyAlignment="1">
      <alignment horizontal="center" vertical="top"/>
    </xf>
    <xf numFmtId="3" fontId="28" fillId="4" borderId="1" xfId="0" applyNumberFormat="1" applyFont="1" applyFill="1" applyBorder="1" applyAlignment="1" applyProtection="1">
      <alignment horizontal="center" vertical="center"/>
      <protection locked="0"/>
    </xf>
    <xf numFmtId="3" fontId="28" fillId="4" borderId="3" xfId="0" applyNumberFormat="1" applyFont="1" applyFill="1" applyBorder="1" applyAlignment="1" applyProtection="1">
      <alignment horizontal="center" vertical="center"/>
      <protection locked="0"/>
    </xf>
    <xf numFmtId="3" fontId="28" fillId="4" borderId="4" xfId="0" applyNumberFormat="1" applyFont="1" applyFill="1" applyBorder="1" applyAlignment="1" applyProtection="1">
      <alignment horizontal="center" vertical="center"/>
      <protection locked="0"/>
    </xf>
    <xf numFmtId="3" fontId="28" fillId="4" borderId="11" xfId="0" applyNumberFormat="1" applyFont="1" applyFill="1" applyBorder="1" applyAlignment="1" applyProtection="1">
      <alignment horizontal="center" vertical="center"/>
      <protection locked="0"/>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164" fontId="0" fillId="5" borderId="54" xfId="4" applyNumberFormat="1" applyFont="1" applyFill="1" applyBorder="1" applyAlignment="1" applyProtection="1">
      <alignment horizontal="center"/>
      <protection locked="0"/>
    </xf>
    <xf numFmtId="164" fontId="0" fillId="5" borderId="50" xfId="4" applyNumberFormat="1" applyFont="1" applyFill="1" applyBorder="1" applyAlignment="1" applyProtection="1">
      <alignment horizontal="center"/>
      <protection locked="0"/>
    </xf>
    <xf numFmtId="164" fontId="15" fillId="5" borderId="54" xfId="4" applyNumberFormat="1" applyFont="1" applyFill="1" applyBorder="1" applyAlignment="1" applyProtection="1">
      <protection locked="0"/>
    </xf>
    <xf numFmtId="164" fontId="15" fillId="5" borderId="50" xfId="4" applyNumberFormat="1" applyFont="1" applyFill="1" applyBorder="1" applyAlignment="1" applyProtection="1">
      <protection locked="0"/>
    </xf>
    <xf numFmtId="49" fontId="30" fillId="0" borderId="9" xfId="0" applyNumberFormat="1" applyFont="1" applyBorder="1" applyAlignment="1">
      <alignment horizontal="left"/>
    </xf>
    <xf numFmtId="49" fontId="30" fillId="0" borderId="10" xfId="0" applyNumberFormat="1" applyFont="1" applyBorder="1" applyAlignment="1">
      <alignment horizontal="left"/>
    </xf>
    <xf numFmtId="164" fontId="15" fillId="5" borderId="39" xfId="4" applyNumberFormat="1" applyFont="1" applyFill="1" applyBorder="1" applyAlignment="1" applyProtection="1">
      <alignment horizontal="center"/>
      <protection locked="0"/>
    </xf>
    <xf numFmtId="164" fontId="15" fillId="5" borderId="73" xfId="4" applyNumberFormat="1" applyFont="1" applyFill="1" applyBorder="1" applyAlignment="1" applyProtection="1">
      <alignment horizontal="center"/>
      <protection locked="0"/>
    </xf>
    <xf numFmtId="49" fontId="4" fillId="0" borderId="6" xfId="0" applyNumberFormat="1" applyFont="1" applyBorder="1" applyAlignment="1">
      <alignment horizontal="center"/>
    </xf>
    <xf numFmtId="49" fontId="4" fillId="0" borderId="7" xfId="0" applyNumberFormat="1" applyFont="1" applyBorder="1" applyAlignment="1">
      <alignment horizontal="center"/>
    </xf>
    <xf numFmtId="49" fontId="11" fillId="0" borderId="14" xfId="0" applyNumberFormat="1" applyFont="1" applyBorder="1" applyAlignment="1">
      <alignment horizontal="left"/>
    </xf>
    <xf numFmtId="49" fontId="11" fillId="0" borderId="12" xfId="0" applyNumberFormat="1" applyFont="1" applyBorder="1" applyAlignment="1">
      <alignment horizontal="left"/>
    </xf>
    <xf numFmtId="1" fontId="14" fillId="0" borderId="6" xfId="0" applyNumberFormat="1" applyFont="1" applyBorder="1" applyAlignment="1">
      <alignment horizontal="center" vertical="center"/>
    </xf>
    <xf numFmtId="1" fontId="14" fillId="0" borderId="8" xfId="0" applyNumberFormat="1" applyFont="1" applyBorder="1" applyAlignment="1">
      <alignment horizontal="center" vertical="center"/>
    </xf>
    <xf numFmtId="49" fontId="28" fillId="4" borderId="35" xfId="0" applyNumberFormat="1" applyFont="1" applyFill="1" applyBorder="1" applyProtection="1">
      <protection locked="0"/>
    </xf>
    <xf numFmtId="49" fontId="28" fillId="4" borderId="31" xfId="0" applyNumberFormat="1" applyFont="1" applyFill="1" applyBorder="1" applyProtection="1">
      <protection locked="0"/>
    </xf>
    <xf numFmtId="1" fontId="25" fillId="0" borderId="3" xfId="0" applyNumberFormat="1" applyFont="1" applyBorder="1" applyAlignment="1">
      <alignment horizontal="center" vertical="center"/>
    </xf>
    <xf numFmtId="1" fontId="25" fillId="0" borderId="10" xfId="0" applyNumberFormat="1" applyFont="1" applyBorder="1" applyAlignment="1">
      <alignment horizontal="center" vertical="center"/>
    </xf>
    <xf numFmtId="1" fontId="25" fillId="0" borderId="11" xfId="0" applyNumberFormat="1" applyFont="1" applyBorder="1" applyAlignment="1">
      <alignment horizontal="center" vertical="center"/>
    </xf>
    <xf numFmtId="49" fontId="28" fillId="4" borderId="35" xfId="0" applyNumberFormat="1" applyFont="1" applyFill="1" applyBorder="1" applyAlignment="1" applyProtection="1">
      <alignment horizontal="left"/>
      <protection locked="0"/>
    </xf>
    <xf numFmtId="49" fontId="28" fillId="4" borderId="24" xfId="0" applyNumberFormat="1" applyFont="1" applyFill="1" applyBorder="1" applyAlignment="1" applyProtection="1">
      <alignment horizontal="left"/>
      <protection locked="0"/>
    </xf>
    <xf numFmtId="49" fontId="28" fillId="4" borderId="31" xfId="0" applyNumberFormat="1" applyFont="1" applyFill="1" applyBorder="1" applyAlignment="1" applyProtection="1">
      <alignment horizontal="left"/>
      <protection locked="0"/>
    </xf>
    <xf numFmtId="49" fontId="8" fillId="0" borderId="1" xfId="0" applyNumberFormat="1" applyFont="1" applyBorder="1" applyAlignment="1">
      <alignment horizontal="center"/>
    </xf>
    <xf numFmtId="49" fontId="8" fillId="0" borderId="3" xfId="0" applyNumberFormat="1" applyFont="1" applyBorder="1" applyAlignment="1">
      <alignment horizontal="center"/>
    </xf>
    <xf numFmtId="49" fontId="8" fillId="0" borderId="4" xfId="0" applyNumberFormat="1" applyFont="1" applyBorder="1" applyAlignment="1">
      <alignment horizontal="center"/>
    </xf>
    <xf numFmtId="49" fontId="8" fillId="0" borderId="11" xfId="0" applyNumberFormat="1" applyFont="1" applyBorder="1" applyAlignment="1">
      <alignment horizontal="center"/>
    </xf>
    <xf numFmtId="49" fontId="11" fillId="0" borderId="14" xfId="0" applyNumberFormat="1" applyFont="1" applyBorder="1" applyAlignment="1">
      <alignment horizontal="center"/>
    </xf>
    <xf numFmtId="49" fontId="11" fillId="0" borderId="15" xfId="0" applyNumberFormat="1" applyFont="1" applyBorder="1" applyAlignment="1">
      <alignment horizontal="center"/>
    </xf>
    <xf numFmtId="49" fontId="11" fillId="0" borderId="12" xfId="0" applyNumberFormat="1" applyFont="1" applyBorder="1" applyAlignment="1">
      <alignment horizontal="center"/>
    </xf>
    <xf numFmtId="0" fontId="22" fillId="0" borderId="10" xfId="0" applyFont="1" applyBorder="1" applyAlignment="1">
      <alignment horizontal="left" vertical="center" wrapText="1"/>
    </xf>
    <xf numFmtId="49" fontId="10" fillId="0" borderId="0" xfId="0" applyNumberFormat="1" applyFont="1" applyAlignment="1">
      <alignment horizontal="left" vertical="center" wrapText="1"/>
    </xf>
    <xf numFmtId="49" fontId="10" fillId="0" borderId="10"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0" fillId="5" borderId="1" xfId="0" applyNumberFormat="1" applyFill="1" applyBorder="1" applyAlignment="1" applyProtection="1">
      <alignment horizontal="left" vertical="top"/>
      <protection locked="0"/>
    </xf>
    <xf numFmtId="49" fontId="0" fillId="5" borderId="2" xfId="0" applyNumberFormat="1" applyFill="1" applyBorder="1" applyAlignment="1" applyProtection="1">
      <alignment horizontal="left" vertical="top"/>
      <protection locked="0"/>
    </xf>
    <xf numFmtId="49" fontId="0" fillId="5" borderId="3" xfId="0" applyNumberFormat="1" applyFill="1" applyBorder="1" applyAlignment="1" applyProtection="1">
      <alignment horizontal="left" vertical="top"/>
      <protection locked="0"/>
    </xf>
    <xf numFmtId="49" fontId="0" fillId="5" borderId="9" xfId="0" applyNumberFormat="1" applyFill="1" applyBorder="1" applyAlignment="1" applyProtection="1">
      <alignment horizontal="left" vertical="top"/>
      <protection locked="0"/>
    </xf>
    <xf numFmtId="49" fontId="0" fillId="5" borderId="0" xfId="0" applyNumberFormat="1" applyFill="1" applyAlignment="1" applyProtection="1">
      <alignment horizontal="left" vertical="top"/>
      <protection locked="0"/>
    </xf>
    <xf numFmtId="49" fontId="0" fillId="5" borderId="10" xfId="0" applyNumberFormat="1" applyFill="1" applyBorder="1" applyAlignment="1" applyProtection="1">
      <alignment horizontal="left" vertical="top"/>
      <protection locked="0"/>
    </xf>
    <xf numFmtId="49" fontId="0" fillId="5" borderId="4" xfId="0" applyNumberFormat="1" applyFill="1" applyBorder="1" applyAlignment="1" applyProtection="1">
      <alignment horizontal="left" vertical="top"/>
      <protection locked="0"/>
    </xf>
    <xf numFmtId="49" fontId="0" fillId="5" borderId="5" xfId="0" applyNumberFormat="1" applyFill="1" applyBorder="1" applyAlignment="1" applyProtection="1">
      <alignment horizontal="left" vertical="top"/>
      <protection locked="0"/>
    </xf>
    <xf numFmtId="49" fontId="0" fillId="5" borderId="11" xfId="0" applyNumberFormat="1" applyFill="1" applyBorder="1" applyAlignment="1" applyProtection="1">
      <alignment horizontal="left" vertical="top"/>
      <protection locked="0"/>
    </xf>
    <xf numFmtId="0" fontId="0" fillId="0" borderId="0" xfId="0" applyAlignment="1">
      <alignment horizontal="left"/>
    </xf>
    <xf numFmtId="0" fontId="46" fillId="0" borderId="1" xfId="0" applyFont="1" applyBorder="1" applyAlignment="1">
      <alignment horizontal="left" vertical="center"/>
    </xf>
    <xf numFmtId="0" fontId="46" fillId="0" borderId="3"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 xfId="0" applyFont="1" applyBorder="1" applyAlignment="1">
      <alignment horizontal="left" vertical="center"/>
    </xf>
    <xf numFmtId="0" fontId="46" fillId="0" borderId="11" xfId="0" applyFont="1" applyBorder="1" applyAlignment="1">
      <alignment horizontal="left" vertical="center"/>
    </xf>
    <xf numFmtId="49" fontId="8" fillId="0" borderId="0" xfId="0" applyNumberFormat="1" applyFont="1" applyAlignment="1">
      <alignment horizontal="left" wrapText="1"/>
    </xf>
    <xf numFmtId="49" fontId="24" fillId="0" borderId="7" xfId="0" applyNumberFormat="1" applyFont="1" applyBorder="1" applyAlignment="1">
      <alignment horizontal="center"/>
    </xf>
    <xf numFmtId="49" fontId="7" fillId="0" borderId="9" xfId="0" applyNumberFormat="1" applyFont="1" applyBorder="1" applyAlignment="1">
      <alignment horizontal="center" vertical="center"/>
    </xf>
    <xf numFmtId="0" fontId="32" fillId="0" borderId="0" xfId="0" applyFont="1" applyAlignment="1">
      <alignment horizontal="right" vertical="center"/>
    </xf>
    <xf numFmtId="0" fontId="28" fillId="0" borderId="0" xfId="0" applyFont="1" applyAlignment="1">
      <alignment horizontal="left"/>
    </xf>
    <xf numFmtId="0" fontId="28" fillId="0" borderId="10" xfId="0" applyFont="1" applyBorder="1" applyAlignment="1">
      <alignment horizontal="left"/>
    </xf>
    <xf numFmtId="1" fontId="7" fillId="2" borderId="17" xfId="0" applyNumberFormat="1" applyFont="1" applyFill="1" applyBorder="1" applyAlignment="1">
      <alignment horizontal="center"/>
    </xf>
    <xf numFmtId="1" fontId="7" fillId="2" borderId="18"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5" xfId="0" applyNumberFormat="1" applyFont="1" applyFill="1" applyBorder="1" applyAlignment="1">
      <alignment horizontal="center"/>
    </xf>
    <xf numFmtId="49" fontId="3" fillId="2" borderId="11" xfId="0" applyNumberFormat="1" applyFont="1" applyFill="1" applyBorder="1" applyAlignment="1">
      <alignment horizontal="center"/>
    </xf>
    <xf numFmtId="1" fontId="7" fillId="2" borderId="19" xfId="0" applyNumberFormat="1" applyFont="1" applyFill="1" applyBorder="1" applyAlignment="1">
      <alignment horizontal="center"/>
    </xf>
    <xf numFmtId="1" fontId="7" fillId="2" borderId="69" xfId="0" applyNumberFormat="1" applyFont="1" applyFill="1" applyBorder="1" applyAlignment="1">
      <alignment horizontal="center"/>
    </xf>
    <xf numFmtId="1" fontId="3" fillId="2" borderId="5" xfId="0" applyNumberFormat="1" applyFont="1" applyFill="1" applyBorder="1" applyAlignment="1">
      <alignment horizontal="center"/>
    </xf>
    <xf numFmtId="1" fontId="3" fillId="2" borderId="11" xfId="0" applyNumberFormat="1" applyFont="1" applyFill="1" applyBorder="1" applyAlignment="1">
      <alignment horizontal="center"/>
    </xf>
    <xf numFmtId="49" fontId="7" fillId="2" borderId="16" xfId="0" applyNumberFormat="1" applyFont="1" applyFill="1" applyBorder="1" applyAlignment="1">
      <alignment horizontal="center"/>
    </xf>
    <xf numFmtId="49" fontId="7" fillId="2" borderId="17" xfId="0" applyNumberFormat="1" applyFont="1" applyFill="1" applyBorder="1" applyAlignment="1">
      <alignment horizontal="center"/>
    </xf>
    <xf numFmtId="49" fontId="7" fillId="2" borderId="18" xfId="0" applyNumberFormat="1" applyFont="1" applyFill="1" applyBorder="1" applyAlignment="1">
      <alignment horizontal="center"/>
    </xf>
    <xf numFmtId="49" fontId="7" fillId="2" borderId="33" xfId="0" applyNumberFormat="1" applyFont="1" applyFill="1" applyBorder="1" applyAlignment="1">
      <alignment horizontal="center"/>
    </xf>
    <xf numFmtId="49" fontId="7" fillId="2" borderId="19" xfId="0" applyNumberFormat="1" applyFont="1" applyFill="1" applyBorder="1" applyAlignment="1">
      <alignment horizontal="center"/>
    </xf>
    <xf numFmtId="49" fontId="7" fillId="2" borderId="69" xfId="0" applyNumberFormat="1" applyFont="1" applyFill="1" applyBorder="1" applyAlignment="1">
      <alignment horizontal="center"/>
    </xf>
    <xf numFmtId="49" fontId="8" fillId="0" borderId="2" xfId="0" applyNumberFormat="1" applyFont="1" applyBorder="1" applyAlignment="1">
      <alignment horizontal="center"/>
    </xf>
    <xf numFmtId="0" fontId="14" fillId="0" borderId="35" xfId="0" applyFont="1" applyBorder="1"/>
    <xf numFmtId="0" fontId="14" fillId="0" borderId="24" xfId="0" applyFont="1" applyBorder="1"/>
    <xf numFmtId="0" fontId="14" fillId="0" borderId="31" xfId="0" applyFont="1" applyBorder="1"/>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28" fillId="0" borderId="2" xfId="0" applyFont="1" applyBorder="1" applyAlignment="1">
      <alignment horizontal="right"/>
    </xf>
    <xf numFmtId="0" fontId="28" fillId="0" borderId="3" xfId="0" applyFont="1" applyBorder="1" applyAlignment="1">
      <alignment horizontal="right"/>
    </xf>
    <xf numFmtId="0" fontId="28" fillId="0" borderId="35" xfId="0" applyFont="1" applyBorder="1" applyAlignment="1">
      <alignment horizontal="left"/>
    </xf>
    <xf numFmtId="0" fontId="28" fillId="0" borderId="24" xfId="0" applyFont="1" applyBorder="1" applyAlignment="1">
      <alignment horizontal="left"/>
    </xf>
    <xf numFmtId="0" fontId="28" fillId="0" borderId="31" xfId="0" applyFont="1" applyBorder="1" applyAlignment="1">
      <alignment horizontal="left"/>
    </xf>
    <xf numFmtId="0" fontId="28" fillId="0" borderId="0" xfId="0" applyFont="1"/>
    <xf numFmtId="0" fontId="28" fillId="0" borderId="10" xfId="0" applyFont="1" applyBorder="1"/>
    <xf numFmtId="49" fontId="83" fillId="0" borderId="0" xfId="6" applyNumberFormat="1">
      <protection locked="0"/>
    </xf>
    <xf numFmtId="49" fontId="20" fillId="0" borderId="0" xfId="0" applyNumberFormat="1" applyFont="1" applyAlignment="1">
      <alignment horizontal="left" vertical="top" wrapText="1"/>
    </xf>
    <xf numFmtId="49" fontId="44" fillId="0" borderId="0" xfId="0" applyNumberFormat="1" applyFont="1" applyAlignment="1">
      <alignment horizontal="left"/>
    </xf>
    <xf numFmtId="0" fontId="75" fillId="0" borderId="0" xfId="0" applyFont="1" applyAlignment="1">
      <alignment horizontal="left"/>
    </xf>
    <xf numFmtId="0" fontId="75" fillId="0" borderId="10" xfId="0" applyFont="1" applyBorder="1" applyAlignment="1">
      <alignment horizontal="left"/>
    </xf>
    <xf numFmtId="49" fontId="24" fillId="0" borderId="6" xfId="0" applyNumberFormat="1" applyFont="1" applyBorder="1" applyAlignment="1">
      <alignment horizontal="center"/>
    </xf>
    <xf numFmtId="0" fontId="80" fillId="0" borderId="0" xfId="0" applyFont="1" applyAlignment="1">
      <alignment horizontal="right" vertical="center"/>
    </xf>
    <xf numFmtId="0" fontId="80" fillId="0" borderId="10" xfId="0" applyFont="1" applyBorder="1" applyAlignment="1">
      <alignment horizontal="right" vertical="center"/>
    </xf>
    <xf numFmtId="49" fontId="8"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49" fontId="14" fillId="0" borderId="10" xfId="0" applyNumberFormat="1" applyFont="1" applyBorder="1" applyAlignment="1">
      <alignment horizontal="left" vertical="center" wrapText="1"/>
    </xf>
    <xf numFmtId="49" fontId="10" fillId="0" borderId="6"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24" fillId="0" borderId="10" xfId="0" applyNumberFormat="1" applyFont="1" applyBorder="1" applyAlignment="1">
      <alignment horizontal="center"/>
    </xf>
    <xf numFmtId="0" fontId="87" fillId="0" borderId="7" xfId="0" applyFont="1" applyBorder="1" applyAlignment="1">
      <alignment horizontal="center" vertical="center" wrapText="1"/>
    </xf>
    <xf numFmtId="0" fontId="23" fillId="3" borderId="54" xfId="0" applyFont="1" applyFill="1" applyBorder="1" applyAlignment="1" applyProtection="1">
      <alignment horizontal="left"/>
      <protection locked="0"/>
    </xf>
    <xf numFmtId="0" fontId="23" fillId="3" borderId="38" xfId="0" applyFont="1" applyFill="1" applyBorder="1" applyAlignment="1" applyProtection="1">
      <alignment horizontal="left"/>
      <protection locked="0"/>
    </xf>
    <xf numFmtId="0" fontId="23" fillId="3" borderId="50" xfId="0" applyFont="1" applyFill="1" applyBorder="1" applyAlignment="1" applyProtection="1">
      <alignment horizontal="left"/>
      <protection locked="0"/>
    </xf>
    <xf numFmtId="0" fontId="23" fillId="6" borderId="54" xfId="0" applyFont="1" applyFill="1" applyBorder="1" applyAlignment="1" applyProtection="1">
      <alignment horizontal="left"/>
      <protection locked="0"/>
    </xf>
    <xf numFmtId="0" fontId="23" fillId="6" borderId="38" xfId="0" applyFont="1" applyFill="1" applyBorder="1" applyAlignment="1" applyProtection="1">
      <alignment horizontal="left"/>
      <protection locked="0"/>
    </xf>
    <xf numFmtId="0" fontId="23" fillId="6" borderId="50" xfId="0" applyFont="1" applyFill="1" applyBorder="1" applyAlignment="1" applyProtection="1">
      <alignment horizontal="left"/>
      <protection locked="0"/>
    </xf>
    <xf numFmtId="0" fontId="11" fillId="3" borderId="54" xfId="0" applyFont="1" applyFill="1" applyBorder="1" applyAlignment="1" applyProtection="1">
      <alignment horizontal="center"/>
      <protection locked="0"/>
    </xf>
    <xf numFmtId="0" fontId="11" fillId="3" borderId="38" xfId="0" applyFont="1" applyFill="1" applyBorder="1" applyAlignment="1" applyProtection="1">
      <alignment horizontal="center"/>
      <protection locked="0"/>
    </xf>
    <xf numFmtId="0" fontId="11" fillId="3" borderId="50" xfId="0" applyFont="1" applyFill="1" applyBorder="1" applyAlignment="1" applyProtection="1">
      <alignment horizontal="center"/>
      <protection locked="0"/>
    </xf>
    <xf numFmtId="0" fontId="23" fillId="8" borderId="54" xfId="0" applyFont="1" applyFill="1" applyBorder="1" applyAlignment="1" applyProtection="1">
      <alignment horizontal="left"/>
      <protection locked="0"/>
    </xf>
    <xf numFmtId="0" fontId="23" fillId="8" borderId="38" xfId="0" applyFont="1" applyFill="1" applyBorder="1" applyAlignment="1" applyProtection="1">
      <alignment horizontal="left"/>
      <protection locked="0"/>
    </xf>
    <xf numFmtId="0" fontId="23" fillId="8" borderId="50" xfId="0" applyFont="1" applyFill="1" applyBorder="1" applyAlignment="1" applyProtection="1">
      <alignment horizontal="left"/>
      <protection locked="0"/>
    </xf>
    <xf numFmtId="49" fontId="11" fillId="0" borderId="1" xfId="0" applyNumberFormat="1" applyFont="1" applyBorder="1" applyAlignment="1">
      <alignment horizontal="center"/>
    </xf>
    <xf numFmtId="49" fontId="11" fillId="0" borderId="3" xfId="0" applyNumberFormat="1" applyFont="1" applyBorder="1" applyAlignment="1">
      <alignment horizontal="center"/>
    </xf>
    <xf numFmtId="49" fontId="11" fillId="0" borderId="4" xfId="0" applyNumberFormat="1" applyFont="1" applyBorder="1" applyAlignment="1">
      <alignment horizontal="center"/>
    </xf>
    <xf numFmtId="49" fontId="11" fillId="0" borderId="11" xfId="0" applyNumberFormat="1" applyFont="1" applyBorder="1" applyAlignment="1">
      <alignment horizontal="center"/>
    </xf>
    <xf numFmtId="49" fontId="11" fillId="0" borderId="6" xfId="0" applyNumberFormat="1" applyFont="1" applyBorder="1" applyAlignment="1">
      <alignment horizontal="center"/>
    </xf>
    <xf numFmtId="49" fontId="11" fillId="0" borderId="125" xfId="0" applyNumberFormat="1" applyFont="1" applyBorder="1" applyAlignment="1">
      <alignment horizontal="center"/>
    </xf>
    <xf numFmtId="49" fontId="19" fillId="0" borderId="14" xfId="0" applyNumberFormat="1" applyFont="1" applyBorder="1" applyAlignment="1">
      <alignment horizontal="center"/>
    </xf>
    <xf numFmtId="49" fontId="19" fillId="0" borderId="15" xfId="0" applyNumberFormat="1" applyFont="1" applyBorder="1" applyAlignment="1">
      <alignment horizontal="center"/>
    </xf>
    <xf numFmtId="49" fontId="19" fillId="0" borderId="12" xfId="0" applyNumberFormat="1" applyFont="1" applyBorder="1" applyAlignment="1">
      <alignment horizontal="center"/>
    </xf>
    <xf numFmtId="0" fontId="11" fillId="8" borderId="54" xfId="0" applyFont="1" applyFill="1" applyBorder="1" applyAlignment="1" applyProtection="1">
      <alignment horizontal="center"/>
      <protection locked="0"/>
    </xf>
    <xf numFmtId="0" fontId="11" fillId="8" borderId="38" xfId="0" applyFont="1" applyFill="1" applyBorder="1" applyAlignment="1" applyProtection="1">
      <alignment horizontal="center"/>
      <protection locked="0"/>
    </xf>
    <xf numFmtId="0" fontId="11" fillId="8" borderId="50" xfId="0" applyFont="1" applyFill="1" applyBorder="1" applyAlignment="1" applyProtection="1">
      <alignment horizontal="center"/>
      <protection locked="0"/>
    </xf>
    <xf numFmtId="49" fontId="2" fillId="0" borderId="5" xfId="0" applyNumberFormat="1" applyFont="1" applyBorder="1" applyAlignment="1">
      <alignment horizontal="right"/>
    </xf>
    <xf numFmtId="0" fontId="27" fillId="0" borderId="5" xfId="0" applyFont="1" applyBorder="1" applyAlignment="1">
      <alignment horizontal="right" vertical="top"/>
    </xf>
    <xf numFmtId="0" fontId="27" fillId="0" borderId="11" xfId="0" applyFont="1" applyBorder="1" applyAlignment="1">
      <alignment horizontal="right" vertical="top"/>
    </xf>
    <xf numFmtId="49" fontId="11" fillId="0" borderId="2" xfId="0" applyNumberFormat="1" applyFont="1" applyBorder="1" applyAlignment="1">
      <alignment horizontal="center"/>
    </xf>
    <xf numFmtId="49" fontId="11" fillId="0" borderId="9" xfId="0" applyNumberFormat="1" applyFont="1" applyBorder="1" applyAlignment="1">
      <alignment horizontal="center"/>
    </xf>
    <xf numFmtId="49" fontId="11" fillId="0" borderId="0" xfId="0" applyNumberFormat="1" applyFont="1" applyAlignment="1">
      <alignment horizontal="center"/>
    </xf>
    <xf numFmtId="49" fontId="11" fillId="0" borderId="10" xfId="0" applyNumberFormat="1" applyFont="1" applyBorder="1" applyAlignment="1">
      <alignment horizontal="center"/>
    </xf>
    <xf numFmtId="49" fontId="11" fillId="0" borderId="7" xfId="0" applyNumberFormat="1" applyFont="1" applyBorder="1" applyAlignment="1">
      <alignment horizontal="center"/>
    </xf>
    <xf numFmtId="49" fontId="10" fillId="0" borderId="3" xfId="0" applyNumberFormat="1" applyFont="1" applyBorder="1" applyAlignment="1">
      <alignment horizontal="center" vertical="center"/>
    </xf>
    <xf numFmtId="49" fontId="10" fillId="0" borderId="11" xfId="0" applyNumberFormat="1" applyFont="1" applyBorder="1" applyAlignment="1">
      <alignment horizontal="center" vertical="center"/>
    </xf>
    <xf numFmtId="0" fontId="23" fillId="0" borderId="7" xfId="0" applyFont="1" applyBorder="1" applyAlignment="1">
      <alignment horizontal="center" vertical="center" wrapText="1"/>
    </xf>
    <xf numFmtId="0" fontId="11" fillId="0" borderId="9" xfId="0" applyFont="1" applyBorder="1" applyAlignment="1">
      <alignment horizontal="left"/>
    </xf>
    <xf numFmtId="0" fontId="11" fillId="0" borderId="0" xfId="0" applyFont="1" applyAlignment="1">
      <alignment horizontal="left"/>
    </xf>
    <xf numFmtId="0" fontId="11" fillId="0" borderId="10" xfId="0" applyFont="1" applyBorder="1" applyAlignment="1">
      <alignment horizontal="left"/>
    </xf>
    <xf numFmtId="49" fontId="23" fillId="0" borderId="6" xfId="0" applyNumberFormat="1" applyFont="1" applyBorder="1" applyAlignment="1">
      <alignment horizontal="center" vertical="center"/>
    </xf>
    <xf numFmtId="49" fontId="23" fillId="0" borderId="8" xfId="0" applyNumberFormat="1" applyFont="1" applyBorder="1" applyAlignment="1">
      <alignment horizontal="center" vertical="center"/>
    </xf>
    <xf numFmtId="49" fontId="8" fillId="0" borderId="4" xfId="0" applyNumberFormat="1" applyFont="1" applyBorder="1" applyAlignment="1">
      <alignment horizontal="center" vertical="top"/>
    </xf>
    <xf numFmtId="49" fontId="8" fillId="0" borderId="5" xfId="0" applyNumberFormat="1" applyFont="1" applyBorder="1" applyAlignment="1">
      <alignment horizontal="center" vertical="top"/>
    </xf>
    <xf numFmtId="49" fontId="8" fillId="0" borderId="11" xfId="0" applyNumberFormat="1" applyFont="1" applyBorder="1" applyAlignment="1">
      <alignment horizontal="center" vertical="top"/>
    </xf>
    <xf numFmtId="0" fontId="31" fillId="0" borderId="6" xfId="0" applyFont="1" applyBorder="1" applyAlignment="1">
      <alignment horizontal="center" vertical="center"/>
    </xf>
    <xf numFmtId="0" fontId="31" fillId="0" borderId="7" xfId="0" applyFont="1" applyBorder="1" applyAlignment="1">
      <alignment horizontal="center" vertical="center"/>
    </xf>
    <xf numFmtId="49" fontId="23" fillId="0" borderId="1" xfId="0" applyNumberFormat="1" applyFont="1" applyBorder="1" applyAlignment="1">
      <alignment horizontal="left"/>
    </xf>
    <xf numFmtId="49" fontId="23" fillId="0" borderId="2" xfId="0" applyNumberFormat="1" applyFont="1" applyBorder="1" applyAlignment="1">
      <alignment horizontal="left"/>
    </xf>
    <xf numFmtId="49" fontId="23" fillId="0" borderId="3" xfId="0" applyNumberFormat="1" applyFont="1" applyBorder="1" applyAlignment="1">
      <alignment horizontal="left"/>
    </xf>
    <xf numFmtId="0" fontId="11" fillId="0" borderId="9" xfId="0" applyFont="1" applyBorder="1" applyAlignment="1">
      <alignment horizontal="center"/>
    </xf>
    <xf numFmtId="0" fontId="11" fillId="0" borderId="0" xfId="0" applyFont="1" applyAlignment="1">
      <alignment horizontal="center"/>
    </xf>
    <xf numFmtId="0" fontId="11" fillId="0" borderId="10" xfId="0" applyFont="1" applyBorder="1" applyAlignment="1">
      <alignment horizontal="center"/>
    </xf>
    <xf numFmtId="0" fontId="19" fillId="0" borderId="9" xfId="0" applyFont="1" applyBorder="1" applyAlignment="1">
      <alignment horizontal="center"/>
    </xf>
    <xf numFmtId="0" fontId="19" fillId="0" borderId="0" xfId="0" applyFont="1" applyAlignment="1">
      <alignment horizontal="center"/>
    </xf>
    <xf numFmtId="0" fontId="19" fillId="0" borderId="10" xfId="0" applyFont="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9" fillId="0" borderId="11" xfId="0" applyFont="1" applyBorder="1" applyAlignment="1">
      <alignment horizontal="center"/>
    </xf>
    <xf numFmtId="49" fontId="19" fillId="3" borderId="56" xfId="0" applyNumberFormat="1" applyFont="1" applyFill="1" applyBorder="1" applyAlignment="1" applyProtection="1">
      <alignment horizontal="center"/>
      <protection locked="0"/>
    </xf>
    <xf numFmtId="49" fontId="19" fillId="3" borderId="30" xfId="0" applyNumberFormat="1" applyFont="1" applyFill="1" applyBorder="1" applyAlignment="1" applyProtection="1">
      <alignment horizontal="center"/>
      <protection locked="0"/>
    </xf>
    <xf numFmtId="49" fontId="19" fillId="3" borderId="70" xfId="0" applyNumberFormat="1" applyFont="1" applyFill="1" applyBorder="1" applyAlignment="1" applyProtection="1">
      <alignment horizontal="center"/>
      <protection locked="0"/>
    </xf>
    <xf numFmtId="49" fontId="19" fillId="3" borderId="71" xfId="0" applyNumberFormat="1" applyFont="1" applyFill="1" applyBorder="1" applyAlignment="1" applyProtection="1">
      <alignment horizontal="center"/>
      <protection locked="0"/>
    </xf>
    <xf numFmtId="49" fontId="19" fillId="3" borderId="48" xfId="0" applyNumberFormat="1" applyFont="1" applyFill="1" applyBorder="1" applyAlignment="1" applyProtection="1">
      <alignment horizontal="center"/>
      <protection locked="0"/>
    </xf>
    <xf numFmtId="49" fontId="19" fillId="3" borderId="72" xfId="0" applyNumberFormat="1" applyFont="1" applyFill="1" applyBorder="1" applyAlignment="1" applyProtection="1">
      <alignment horizontal="center"/>
      <protection locked="0"/>
    </xf>
    <xf numFmtId="49" fontId="19" fillId="3" borderId="41" xfId="0" applyNumberFormat="1" applyFont="1" applyFill="1" applyBorder="1" applyAlignment="1" applyProtection="1">
      <alignment horizontal="center"/>
      <protection locked="0"/>
    </xf>
    <xf numFmtId="49" fontId="19" fillId="3" borderId="29" xfId="0" applyNumberFormat="1" applyFont="1" applyFill="1" applyBorder="1" applyAlignment="1" applyProtection="1">
      <alignment horizontal="center"/>
      <protection locked="0"/>
    </xf>
    <xf numFmtId="0" fontId="19" fillId="0" borderId="39" xfId="0" applyFont="1" applyBorder="1" applyAlignment="1">
      <alignment horizontal="center"/>
    </xf>
    <xf numFmtId="0" fontId="19" fillId="0" borderId="73" xfId="0" applyFont="1" applyBorder="1" applyAlignment="1">
      <alignment horizontal="center"/>
    </xf>
    <xf numFmtId="0" fontId="8" fillId="0" borderId="3" xfId="0" applyFont="1" applyBorder="1" applyAlignment="1">
      <alignment horizontal="center" wrapText="1"/>
    </xf>
    <xf numFmtId="0" fontId="8" fillId="0" borderId="11" xfId="0" applyFont="1" applyBorder="1" applyAlignment="1">
      <alignment horizontal="center" wrapText="1"/>
    </xf>
    <xf numFmtId="49" fontId="19" fillId="3" borderId="1" xfId="0" applyNumberFormat="1" applyFont="1" applyFill="1" applyBorder="1" applyAlignment="1" applyProtection="1">
      <alignment horizontal="center"/>
      <protection locked="0"/>
    </xf>
    <xf numFmtId="49" fontId="19" fillId="3" borderId="3" xfId="0" applyNumberFormat="1" applyFont="1" applyFill="1" applyBorder="1" applyAlignment="1" applyProtection="1">
      <alignment horizontal="center"/>
      <protection locked="0"/>
    </xf>
    <xf numFmtId="49" fontId="19" fillId="3" borderId="2" xfId="0" applyNumberFormat="1" applyFont="1" applyFill="1" applyBorder="1" applyAlignment="1" applyProtection="1">
      <alignment horizontal="center"/>
      <protection locked="0"/>
    </xf>
    <xf numFmtId="49" fontId="52" fillId="0" borderId="9" xfId="0" applyNumberFormat="1" applyFont="1" applyBorder="1" applyAlignment="1">
      <alignment wrapText="1"/>
    </xf>
    <xf numFmtId="49" fontId="52" fillId="0" borderId="0" xfId="0" applyNumberFormat="1" applyFont="1" applyAlignment="1">
      <alignment wrapText="1"/>
    </xf>
    <xf numFmtId="49" fontId="52" fillId="0" borderId="10" xfId="0" applyNumberFormat="1" applyFont="1" applyBorder="1" applyAlignment="1">
      <alignment wrapText="1"/>
    </xf>
    <xf numFmtId="49" fontId="52" fillId="0" borderId="9" xfId="0" applyNumberFormat="1" applyFont="1" applyBorder="1"/>
    <xf numFmtId="49" fontId="52" fillId="0" borderId="0" xfId="0" applyNumberFormat="1" applyFont="1"/>
    <xf numFmtId="49" fontId="52" fillId="0" borderId="10" xfId="0" applyNumberFormat="1" applyFont="1" applyBorder="1"/>
    <xf numFmtId="49" fontId="52" fillId="0" borderId="9" xfId="0" applyNumberFormat="1" applyFont="1" applyBorder="1" applyAlignment="1">
      <alignment horizontal="left" wrapText="1"/>
    </xf>
    <xf numFmtId="49" fontId="52" fillId="0" borderId="0" xfId="0" applyNumberFormat="1" applyFont="1" applyAlignment="1">
      <alignment horizontal="left" wrapText="1"/>
    </xf>
    <xf numFmtId="49" fontId="52" fillId="0" borderId="10" xfId="0" applyNumberFormat="1" applyFont="1" applyBorder="1" applyAlignment="1">
      <alignment horizontal="left" wrapText="1"/>
    </xf>
    <xf numFmtId="49" fontId="52" fillId="0" borderId="4" xfId="0" applyNumberFormat="1" applyFont="1" applyBorder="1" applyAlignment="1">
      <alignment vertical="top"/>
    </xf>
    <xf numFmtId="49" fontId="52" fillId="0" borderId="5" xfId="0" applyNumberFormat="1" applyFont="1" applyBorder="1" applyAlignment="1">
      <alignment vertical="top"/>
    </xf>
    <xf numFmtId="49" fontId="52" fillId="0" borderId="11" xfId="0" applyNumberFormat="1" applyFont="1" applyBorder="1" applyAlignment="1">
      <alignment vertical="top"/>
    </xf>
    <xf numFmtId="0" fontId="8" fillId="0" borderId="1" xfId="0" applyFont="1" applyBorder="1" applyAlignment="1">
      <alignment horizontal="center" wrapText="1"/>
    </xf>
    <xf numFmtId="0" fontId="8" fillId="0" borderId="4" xfId="0" applyFont="1" applyBorder="1" applyAlignment="1">
      <alignment horizontal="center" wrapText="1"/>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49" fontId="8" fillId="0" borderId="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19" fillId="0" borderId="4" xfId="0" applyNumberFormat="1" applyFont="1" applyBorder="1" applyAlignment="1">
      <alignment horizontal="center"/>
    </xf>
    <xf numFmtId="49" fontId="19" fillId="0" borderId="5" xfId="0" applyNumberFormat="1" applyFont="1" applyBorder="1" applyAlignment="1">
      <alignment horizontal="center"/>
    </xf>
    <xf numFmtId="49" fontId="19" fillId="0" borderId="11" xfId="0" applyNumberFormat="1" applyFont="1" applyBorder="1" applyAlignment="1">
      <alignment horizontal="center"/>
    </xf>
    <xf numFmtId="49" fontId="19" fillId="0" borderId="4" xfId="0" applyNumberFormat="1" applyFont="1" applyBorder="1" applyAlignment="1">
      <alignment horizontal="center" wrapText="1"/>
    </xf>
    <xf numFmtId="49" fontId="19" fillId="0" borderId="0" xfId="0" applyNumberFormat="1" applyFont="1" applyAlignment="1">
      <alignment horizontal="center" wrapText="1"/>
    </xf>
    <xf numFmtId="49" fontId="19" fillId="0" borderId="10" xfId="0" applyNumberFormat="1" applyFont="1" applyBorder="1" applyAlignment="1">
      <alignment horizontal="center" wrapText="1"/>
    </xf>
    <xf numFmtId="0" fontId="8" fillId="0" borderId="6" xfId="0" applyFont="1" applyBorder="1" applyAlignment="1">
      <alignment horizontal="center" wrapText="1"/>
    </xf>
    <xf numFmtId="0" fontId="8" fillId="0" borderId="8" xfId="0" applyFont="1" applyBorder="1" applyAlignment="1">
      <alignment horizontal="center" wrapText="1"/>
    </xf>
    <xf numFmtId="49" fontId="8" fillId="0" borderId="14" xfId="0" applyNumberFormat="1" applyFont="1" applyBorder="1" applyAlignment="1">
      <alignment horizontal="center" vertical="top"/>
    </xf>
    <xf numFmtId="49" fontId="8" fillId="0" borderId="15" xfId="0" applyNumberFormat="1" applyFont="1" applyBorder="1" applyAlignment="1">
      <alignment horizontal="center" vertical="top"/>
    </xf>
    <xf numFmtId="49" fontId="8" fillId="0" borderId="12" xfId="0" applyNumberFormat="1" applyFont="1" applyBorder="1" applyAlignment="1">
      <alignment horizontal="center" vertical="top"/>
    </xf>
    <xf numFmtId="49" fontId="32" fillId="0" borderId="1" xfId="0" applyNumberFormat="1" applyFont="1" applyBorder="1" applyAlignment="1">
      <alignment horizontal="left"/>
    </xf>
    <xf numFmtId="49" fontId="32" fillId="0" borderId="2" xfId="0" applyNumberFormat="1" applyFont="1" applyBorder="1" applyAlignment="1">
      <alignment horizontal="left"/>
    </xf>
    <xf numFmtId="49" fontId="32" fillId="0" borderId="3" xfId="0" applyNumberFormat="1" applyFont="1" applyBorder="1" applyAlignment="1">
      <alignment horizontal="left"/>
    </xf>
    <xf numFmtId="0" fontId="11" fillId="0" borderId="9" xfId="0" applyFont="1" applyBorder="1" applyAlignment="1">
      <alignment horizontal="left" wrapText="1"/>
    </xf>
    <xf numFmtId="0" fontId="11" fillId="0" borderId="0" xfId="0" applyFont="1" applyAlignment="1">
      <alignment horizontal="left" wrapText="1"/>
    </xf>
    <xf numFmtId="0" fontId="11" fillId="0" borderId="10" xfId="0" applyFont="1" applyBorder="1" applyAlignment="1">
      <alignment horizontal="left" wrapText="1"/>
    </xf>
    <xf numFmtId="0" fontId="11" fillId="0" borderId="4" xfId="0" applyFont="1" applyBorder="1" applyAlignment="1">
      <alignment horizontal="left" wrapText="1"/>
    </xf>
    <xf numFmtId="0" fontId="11" fillId="0" borderId="5" xfId="0" applyFont="1" applyBorder="1" applyAlignment="1">
      <alignment horizontal="left" wrapText="1"/>
    </xf>
    <xf numFmtId="0" fontId="11" fillId="0" borderId="11" xfId="0" applyFont="1" applyBorder="1" applyAlignment="1">
      <alignment horizontal="left" wrapText="1"/>
    </xf>
    <xf numFmtId="0" fontId="23" fillId="0" borderId="7" xfId="0" applyFont="1" applyBorder="1" applyAlignment="1">
      <alignment horizontal="center" vertical="top" wrapText="1"/>
    </xf>
    <xf numFmtId="49" fontId="28" fillId="0" borderId="0" xfId="0" applyNumberFormat="1" applyFont="1"/>
    <xf numFmtId="49" fontId="52" fillId="0" borderId="9" xfId="0" applyNumberFormat="1" applyFont="1" applyBorder="1" applyAlignment="1">
      <alignment horizontal="left"/>
    </xf>
    <xf numFmtId="49" fontId="52" fillId="0" borderId="0" xfId="0" applyNumberFormat="1" applyFont="1" applyAlignment="1">
      <alignment horizontal="left"/>
    </xf>
    <xf numFmtId="49" fontId="52" fillId="0" borderId="10" xfId="0" applyNumberFormat="1" applyFont="1" applyBorder="1" applyAlignment="1">
      <alignment horizontal="left"/>
    </xf>
    <xf numFmtId="49" fontId="28" fillId="0" borderId="10" xfId="0" applyNumberFormat="1" applyFont="1" applyBorder="1"/>
    <xf numFmtId="49" fontId="11" fillId="0" borderId="9" xfId="0" applyNumberFormat="1" applyFont="1" applyBorder="1" applyAlignment="1">
      <alignment wrapText="1"/>
    </xf>
    <xf numFmtId="49" fontId="11" fillId="0" borderId="0" xfId="0" applyNumberFormat="1" applyFont="1" applyAlignment="1">
      <alignment wrapText="1"/>
    </xf>
    <xf numFmtId="49" fontId="11" fillId="0" borderId="10" xfId="0" applyNumberFormat="1" applyFont="1" applyBorder="1" applyAlignment="1">
      <alignment wrapText="1"/>
    </xf>
    <xf numFmtId="0" fontId="11" fillId="0" borderId="1" xfId="0" applyFont="1" applyBorder="1" applyAlignment="1">
      <alignment horizontal="center" wrapText="1"/>
    </xf>
    <xf numFmtId="0" fontId="11" fillId="0" borderId="4" xfId="0" applyFont="1" applyBorder="1" applyAlignment="1">
      <alignment horizontal="center" wrapText="1"/>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5" xfId="0" applyFont="1" applyBorder="1" applyAlignment="1">
      <alignment wrapText="1"/>
    </xf>
    <xf numFmtId="0" fontId="11" fillId="0" borderId="11" xfId="0" applyFont="1" applyBorder="1" applyAlignment="1">
      <alignment wrapText="1"/>
    </xf>
    <xf numFmtId="49" fontId="11" fillId="0" borderId="1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11" fillId="0" borderId="0" xfId="0" applyNumberFormat="1" applyFont="1"/>
    <xf numFmtId="49" fontId="11" fillId="0" borderId="10" xfId="0" applyNumberFormat="1" applyFont="1" applyBorder="1"/>
    <xf numFmtId="49" fontId="2" fillId="0" borderId="9" xfId="0" applyNumberFormat="1" applyFont="1" applyBorder="1" applyAlignment="1">
      <alignment horizontal="center"/>
    </xf>
    <xf numFmtId="49" fontId="2" fillId="0" borderId="0" xfId="0" applyNumberFormat="1" applyFont="1" applyAlignment="1">
      <alignment horizontal="center"/>
    </xf>
    <xf numFmtId="1" fontId="11" fillId="0" borderId="9" xfId="0" applyNumberFormat="1" applyFont="1" applyBorder="1" applyAlignment="1">
      <alignment horizontal="center"/>
    </xf>
    <xf numFmtId="1" fontId="11" fillId="0" borderId="0" xfId="0" applyNumberFormat="1" applyFont="1" applyAlignment="1">
      <alignment horizontal="center"/>
    </xf>
    <xf numFmtId="49" fontId="2" fillId="0" borderId="1" xfId="0" applyNumberFormat="1" applyFont="1" applyBorder="1" applyAlignment="1">
      <alignment horizontal="center"/>
    </xf>
    <xf numFmtId="49" fontId="2" fillId="0" borderId="2" xfId="0" applyNumberFormat="1" applyFont="1" applyBorder="1" applyAlignment="1">
      <alignment horizontal="center"/>
    </xf>
    <xf numFmtId="44" fontId="13" fillId="0" borderId="0" xfId="2" applyFont="1" applyBorder="1" applyAlignment="1"/>
    <xf numFmtId="44" fontId="13" fillId="0" borderId="5" xfId="2" applyFont="1" applyBorder="1" applyAlignment="1"/>
    <xf numFmtId="44" fontId="13" fillId="0" borderId="1" xfId="2" applyFont="1" applyBorder="1" applyAlignment="1">
      <alignment horizontal="center"/>
    </xf>
    <xf numFmtId="44" fontId="13" fillId="0" borderId="3" xfId="2" applyFont="1" applyBorder="1" applyAlignment="1">
      <alignment horizontal="center"/>
    </xf>
    <xf numFmtId="44" fontId="13" fillId="0" borderId="4" xfId="2" applyFont="1" applyBorder="1" applyAlignment="1">
      <alignment horizontal="center"/>
    </xf>
    <xf numFmtId="44" fontId="13" fillId="0" borderId="11" xfId="2" applyFont="1" applyBorder="1" applyAlignment="1">
      <alignment horizontal="center"/>
    </xf>
    <xf numFmtId="49" fontId="23" fillId="0" borderId="0" xfId="0" applyNumberFormat="1" applyFont="1" applyAlignment="1" applyProtection="1">
      <alignment horizontal="right"/>
      <protection locked="0"/>
    </xf>
    <xf numFmtId="0" fontId="0" fillId="0" borderId="14" xfId="0" applyBorder="1" applyAlignment="1" applyProtection="1">
      <alignment horizontal="center"/>
      <protection locked="0"/>
    </xf>
    <xf numFmtId="0" fontId="0" fillId="0" borderId="12" xfId="0" applyBorder="1" applyAlignment="1" applyProtection="1">
      <alignment horizontal="center"/>
      <protection locked="0"/>
    </xf>
    <xf numFmtId="49" fontId="2" fillId="0" borderId="10" xfId="0" applyNumberFormat="1" applyFont="1" applyBorder="1" applyAlignment="1">
      <alignment horizontal="center"/>
    </xf>
    <xf numFmtId="1" fontId="11" fillId="0" borderId="9" xfId="0" applyNumberFormat="1" applyFont="1" applyBorder="1" applyAlignment="1">
      <alignment horizontal="center" vertical="top"/>
    </xf>
    <xf numFmtId="1" fontId="11" fillId="0" borderId="10" xfId="0" applyNumberFormat="1" applyFont="1" applyBorder="1" applyAlignment="1">
      <alignment horizontal="center" vertical="top"/>
    </xf>
    <xf numFmtId="44" fontId="13" fillId="0" borderId="0" xfId="2" applyFont="1" applyBorder="1" applyAlignment="1">
      <alignment horizontal="right"/>
    </xf>
    <xf numFmtId="0" fontId="0" fillId="0" borderId="74" xfId="0" applyBorder="1" applyAlignment="1">
      <alignment horizontal="right"/>
    </xf>
    <xf numFmtId="43" fontId="13" fillId="0" borderId="75" xfId="4" applyFont="1" applyBorder="1" applyAlignment="1">
      <alignment horizontal="right"/>
    </xf>
    <xf numFmtId="43" fontId="13" fillId="0" borderId="74" xfId="4" applyFont="1" applyBorder="1" applyAlignment="1">
      <alignment horizontal="right"/>
    </xf>
    <xf numFmtId="49" fontId="2" fillId="0" borderId="3" xfId="0" applyNumberFormat="1" applyFont="1" applyBorder="1" applyAlignment="1">
      <alignment horizontal="center"/>
    </xf>
    <xf numFmtId="1" fontId="2" fillId="0" borderId="9" xfId="0" applyNumberFormat="1" applyFont="1" applyBorder="1" applyAlignment="1">
      <alignment horizontal="center"/>
    </xf>
    <xf numFmtId="1" fontId="2" fillId="0" borderId="10" xfId="0" applyNumberFormat="1" applyFont="1" applyBorder="1" applyAlignment="1">
      <alignment horizontal="center"/>
    </xf>
    <xf numFmtId="1" fontId="11" fillId="0" borderId="10" xfId="0" applyNumberFormat="1" applyFont="1" applyBorder="1" applyAlignment="1">
      <alignment horizontal="center"/>
    </xf>
    <xf numFmtId="44" fontId="13" fillId="0" borderId="1" xfId="2" applyFont="1" applyBorder="1" applyAlignment="1"/>
    <xf numFmtId="44" fontId="13" fillId="0" borderId="3" xfId="2" applyFont="1" applyBorder="1" applyAlignment="1"/>
    <xf numFmtId="44" fontId="13" fillId="0" borderId="4" xfId="2" applyFont="1" applyBorder="1" applyAlignment="1"/>
    <xf numFmtId="44" fontId="13" fillId="0" borderId="11" xfId="2" applyFont="1" applyBorder="1" applyAlignment="1"/>
    <xf numFmtId="44" fontId="13" fillId="0" borderId="0" xfId="2" applyFont="1" applyFill="1" applyBorder="1" applyAlignment="1">
      <alignment horizontal="right"/>
    </xf>
    <xf numFmtId="44" fontId="13" fillId="0" borderId="5" xfId="2" applyFont="1" applyFill="1" applyBorder="1" applyAlignment="1">
      <alignment horizontal="right"/>
    </xf>
    <xf numFmtId="2" fontId="13" fillId="3" borderId="0" xfId="2" applyNumberFormat="1" applyFont="1" applyFill="1" applyBorder="1" applyAlignment="1" applyProtection="1">
      <protection locked="0"/>
    </xf>
    <xf numFmtId="2" fontId="13" fillId="3" borderId="5" xfId="2" applyNumberFormat="1" applyFont="1" applyFill="1" applyBorder="1" applyAlignment="1" applyProtection="1">
      <protection locked="0"/>
    </xf>
    <xf numFmtId="0" fontId="27" fillId="0" borderId="24" xfId="0" applyFont="1" applyBorder="1"/>
    <xf numFmtId="49" fontId="4" fillId="0" borderId="1"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24" fillId="0" borderId="6" xfId="0" applyNumberFormat="1" applyFont="1" applyBorder="1" applyAlignment="1">
      <alignment horizontal="center" vertical="center"/>
    </xf>
    <xf numFmtId="49" fontId="24" fillId="0" borderId="7" xfId="0" applyNumberFormat="1" applyFont="1" applyBorder="1" applyAlignment="1">
      <alignment horizontal="center" vertical="center"/>
    </xf>
    <xf numFmtId="3" fontId="27" fillId="0" borderId="6" xfId="0" applyNumberFormat="1" applyFont="1" applyBorder="1" applyAlignment="1">
      <alignment horizontal="center" vertical="center"/>
    </xf>
    <xf numFmtId="0" fontId="27" fillId="0" borderId="8" xfId="0" applyFont="1" applyBorder="1" applyAlignment="1">
      <alignment horizontal="center" vertical="center"/>
    </xf>
    <xf numFmtId="49" fontId="13" fillId="0" borderId="7" xfId="0" applyNumberFormat="1" applyFont="1" applyBorder="1" applyAlignment="1">
      <alignment horizontal="center" vertical="top"/>
    </xf>
    <xf numFmtId="168" fontId="19" fillId="0" borderId="24" xfId="0" applyNumberFormat="1" applyFont="1" applyBorder="1" applyAlignment="1">
      <alignment horizontal="left"/>
    </xf>
    <xf numFmtId="49" fontId="19" fillId="0" borderId="0" xfId="0" applyNumberFormat="1" applyFont="1" applyAlignment="1">
      <alignment horizontal="center"/>
    </xf>
    <xf numFmtId="49" fontId="78" fillId="0" borderId="0" xfId="0" applyNumberFormat="1" applyFont="1" applyAlignment="1">
      <alignment horizontal="center" vertical="center"/>
    </xf>
    <xf numFmtId="49" fontId="28" fillId="3" borderId="78" xfId="0" applyNumberFormat="1" applyFont="1" applyFill="1" applyBorder="1" applyAlignment="1" applyProtection="1">
      <alignment horizontal="left" vertical="center" indent="1"/>
      <protection locked="0"/>
    </xf>
    <xf numFmtId="49" fontId="28" fillId="3" borderId="79" xfId="0" applyNumberFormat="1" applyFont="1" applyFill="1" applyBorder="1" applyAlignment="1" applyProtection="1">
      <alignment horizontal="left" vertical="center" indent="1"/>
      <protection locked="0"/>
    </xf>
    <xf numFmtId="49" fontId="11" fillId="0" borderId="0" xfId="0" applyNumberFormat="1" applyFont="1" applyAlignment="1">
      <alignment horizontal="left" vertical="center" wrapText="1"/>
    </xf>
    <xf numFmtId="43" fontId="28" fillId="3" borderId="5" xfId="4" applyFont="1" applyFill="1" applyBorder="1" applyAlignment="1" applyProtection="1">
      <protection locked="0"/>
    </xf>
    <xf numFmtId="49" fontId="31" fillId="0" borderId="7" xfId="0" applyNumberFormat="1" applyFont="1" applyBorder="1" applyAlignment="1">
      <alignment horizontal="center" vertical="center"/>
    </xf>
    <xf numFmtId="49" fontId="58" fillId="0" borderId="10" xfId="0" applyNumberFormat="1" applyFont="1" applyBorder="1" applyAlignment="1">
      <alignment horizontal="center" vertical="top" wrapText="1"/>
    </xf>
    <xf numFmtId="49" fontId="25" fillId="3" borderId="24" xfId="0" applyNumberFormat="1" applyFont="1" applyFill="1" applyBorder="1" applyAlignment="1" applyProtection="1">
      <alignment horizontal="center"/>
      <protection locked="0"/>
    </xf>
    <xf numFmtId="44" fontId="28" fillId="0" borderId="5" xfId="2" applyFont="1" applyBorder="1" applyAlignment="1"/>
    <xf numFmtId="49" fontId="11" fillId="3" borderId="24" xfId="0" applyNumberFormat="1" applyFont="1" applyFill="1" applyBorder="1" applyAlignment="1" applyProtection="1">
      <alignment horizontal="left"/>
      <protection locked="0"/>
    </xf>
    <xf numFmtId="43" fontId="28" fillId="0" borderId="5" xfId="2" applyNumberFormat="1" applyFont="1" applyBorder="1" applyAlignment="1"/>
    <xf numFmtId="44" fontId="28" fillId="3" borderId="5" xfId="2" applyFont="1" applyFill="1" applyBorder="1" applyAlignment="1" applyProtection="1">
      <protection locked="0"/>
    </xf>
    <xf numFmtId="0" fontId="19" fillId="3" borderId="41" xfId="0" applyFont="1" applyFill="1" applyBorder="1" applyAlignment="1" applyProtection="1">
      <alignment horizontal="left"/>
      <protection locked="0"/>
    </xf>
    <xf numFmtId="0" fontId="11" fillId="3" borderId="41" xfId="0" applyFont="1" applyFill="1" applyBorder="1" applyAlignment="1" applyProtection="1">
      <alignment horizontal="left"/>
      <protection locked="0"/>
    </xf>
    <xf numFmtId="0" fontId="0" fillId="0" borderId="10" xfId="0" applyBorder="1" applyAlignment="1">
      <alignment horizontal="left" vertical="center" wrapText="1"/>
    </xf>
    <xf numFmtId="0" fontId="28" fillId="3" borderId="45" xfId="0" applyFont="1" applyFill="1" applyBorder="1" applyProtection="1">
      <protection locked="0"/>
    </xf>
    <xf numFmtId="0" fontId="28" fillId="3" borderId="41" xfId="0" applyFont="1" applyFill="1" applyBorder="1" applyProtection="1">
      <protection locked="0"/>
    </xf>
    <xf numFmtId="0" fontId="28" fillId="3" borderId="29" xfId="0" applyFont="1" applyFill="1" applyBorder="1" applyProtection="1">
      <protection locked="0"/>
    </xf>
    <xf numFmtId="166" fontId="28" fillId="0" borderId="45" xfId="4" applyNumberFormat="1" applyFont="1" applyBorder="1" applyAlignment="1" applyProtection="1">
      <alignment horizontal="center"/>
    </xf>
    <xf numFmtId="166" fontId="28" fillId="0" borderId="29" xfId="4" applyNumberFormat="1" applyFont="1" applyBorder="1" applyAlignment="1" applyProtection="1">
      <alignment horizontal="center"/>
    </xf>
    <xf numFmtId="1" fontId="70" fillId="0" borderId="1" xfId="0" applyNumberFormat="1" applyFont="1" applyBorder="1" applyAlignment="1">
      <alignment horizontal="center"/>
    </xf>
    <xf numFmtId="1" fontId="70" fillId="0" borderId="3" xfId="0" applyNumberFormat="1" applyFont="1" applyBorder="1" applyAlignment="1">
      <alignment horizontal="center"/>
    </xf>
    <xf numFmtId="1" fontId="70" fillId="0" borderId="9" xfId="0" applyNumberFormat="1" applyFont="1" applyBorder="1" applyAlignment="1">
      <alignment horizontal="center"/>
    </xf>
    <xf numFmtId="1" fontId="70" fillId="0" borderId="10" xfId="0" applyNumberFormat="1"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49" fontId="10" fillId="0" borderId="9" xfId="0" applyNumberFormat="1" applyFont="1" applyBorder="1" applyAlignment="1">
      <alignment horizontal="center"/>
    </xf>
    <xf numFmtId="49" fontId="10" fillId="0" borderId="10" xfId="0" applyNumberFormat="1" applyFont="1" applyBorder="1" applyAlignment="1">
      <alignment horizontal="center"/>
    </xf>
    <xf numFmtId="0" fontId="28" fillId="3" borderId="61" xfId="0" applyFont="1" applyFill="1" applyBorder="1" applyAlignment="1" applyProtection="1">
      <alignment horizontal="left"/>
      <protection locked="0"/>
    </xf>
    <xf numFmtId="0" fontId="28" fillId="3" borderId="55" xfId="0" applyFont="1" applyFill="1" applyBorder="1" applyAlignment="1" applyProtection="1">
      <alignment horizontal="left"/>
      <protection locked="0"/>
    </xf>
    <xf numFmtId="0" fontId="28" fillId="3" borderId="62" xfId="0" applyFont="1" applyFill="1" applyBorder="1" applyAlignment="1" applyProtection="1">
      <alignment horizontal="left"/>
      <protection locked="0"/>
    </xf>
    <xf numFmtId="1" fontId="70" fillId="0" borderId="1" xfId="0" applyNumberFormat="1" applyFont="1" applyBorder="1" applyAlignment="1">
      <alignment horizontal="center" vertical="center"/>
    </xf>
    <xf numFmtId="1" fontId="70" fillId="0" borderId="3" xfId="0" applyNumberFormat="1" applyFont="1" applyBorder="1" applyAlignment="1">
      <alignment horizontal="center" vertical="center"/>
    </xf>
    <xf numFmtId="1" fontId="70" fillId="0" borderId="9" xfId="0" applyNumberFormat="1" applyFont="1" applyBorder="1" applyAlignment="1">
      <alignment horizontal="center" vertical="center"/>
    </xf>
    <xf numFmtId="1" fontId="70" fillId="0" borderId="10" xfId="0" applyNumberFormat="1" applyFont="1" applyBorder="1" applyAlignment="1">
      <alignment horizontal="center" vertical="center"/>
    </xf>
    <xf numFmtId="166" fontId="28" fillId="0" borderId="61" xfId="4" applyNumberFormat="1" applyFont="1" applyBorder="1" applyAlignment="1" applyProtection="1">
      <alignment horizontal="center"/>
    </xf>
    <xf numFmtId="166" fontId="28" fillId="0" borderId="62" xfId="4" applyNumberFormat="1" applyFont="1" applyBorder="1" applyAlignment="1" applyProtection="1">
      <alignment horizontal="center"/>
    </xf>
    <xf numFmtId="49" fontId="28" fillId="3" borderId="46" xfId="0" applyNumberFormat="1" applyFont="1" applyFill="1" applyBorder="1" applyProtection="1">
      <protection locked="0" hidden="1"/>
    </xf>
    <xf numFmtId="49" fontId="28" fillId="3" borderId="56" xfId="0" applyNumberFormat="1" applyFont="1" applyFill="1" applyBorder="1" applyProtection="1">
      <protection locked="0" hidden="1"/>
    </xf>
    <xf numFmtId="49" fontId="28" fillId="3" borderId="30" xfId="0" applyNumberFormat="1" applyFont="1" applyFill="1" applyBorder="1" applyProtection="1">
      <protection locked="0" hidden="1"/>
    </xf>
    <xf numFmtId="49" fontId="28" fillId="3" borderId="61" xfId="0" applyNumberFormat="1" applyFont="1" applyFill="1" applyBorder="1" applyProtection="1">
      <protection locked="0" hidden="1"/>
    </xf>
    <xf numFmtId="49" fontId="28" fillId="3" borderId="55" xfId="0" applyNumberFormat="1" applyFont="1" applyFill="1" applyBorder="1" applyProtection="1">
      <protection locked="0" hidden="1"/>
    </xf>
    <xf numFmtId="49" fontId="28" fillId="3" borderId="62" xfId="0" applyNumberFormat="1" applyFont="1" applyFill="1" applyBorder="1" applyProtection="1">
      <protection locked="0" hidden="1"/>
    </xf>
    <xf numFmtId="49" fontId="28" fillId="3" borderId="45" xfId="0" applyNumberFormat="1" applyFont="1" applyFill="1" applyBorder="1" applyProtection="1">
      <protection locked="0" hidden="1"/>
    </xf>
    <xf numFmtId="49" fontId="28" fillId="3" borderId="41" xfId="0" applyNumberFormat="1" applyFont="1" applyFill="1" applyBorder="1" applyProtection="1">
      <protection locked="0" hidden="1"/>
    </xf>
    <xf numFmtId="49" fontId="28" fillId="3" borderId="29" xfId="0" applyNumberFormat="1" applyFont="1" applyFill="1" applyBorder="1" applyProtection="1">
      <protection locked="0" hidden="1"/>
    </xf>
    <xf numFmtId="2" fontId="28" fillId="0" borderId="0" xfId="0" applyNumberFormat="1" applyFont="1" applyAlignment="1">
      <alignment horizontal="right"/>
    </xf>
    <xf numFmtId="2" fontId="28" fillId="0" borderId="24" xfId="0" applyNumberFormat="1" applyFont="1" applyBorder="1" applyAlignment="1">
      <alignment horizontal="right"/>
    </xf>
    <xf numFmtId="49" fontId="28" fillId="3" borderId="61" xfId="0" applyNumberFormat="1" applyFont="1" applyFill="1" applyBorder="1" applyAlignment="1" applyProtection="1">
      <alignment horizontal="left"/>
      <protection locked="0" hidden="1"/>
    </xf>
    <xf numFmtId="49" fontId="28" fillId="3" borderId="55" xfId="0" applyNumberFormat="1" applyFont="1" applyFill="1" applyBorder="1" applyAlignment="1" applyProtection="1">
      <alignment horizontal="left"/>
      <protection locked="0" hidden="1"/>
    </xf>
    <xf numFmtId="49" fontId="28" fillId="3" borderId="62" xfId="0" applyNumberFormat="1" applyFont="1" applyFill="1" applyBorder="1" applyAlignment="1" applyProtection="1">
      <alignment horizontal="left"/>
      <protection locked="0" hidden="1"/>
    </xf>
    <xf numFmtId="49" fontId="28" fillId="3" borderId="9" xfId="0" applyNumberFormat="1" applyFont="1" applyFill="1" applyBorder="1" applyProtection="1">
      <protection locked="0" hidden="1"/>
    </xf>
    <xf numFmtId="49" fontId="28" fillId="3" borderId="0" xfId="0" applyNumberFormat="1" applyFont="1" applyFill="1" applyProtection="1">
      <protection locked="0" hidden="1"/>
    </xf>
    <xf numFmtId="0" fontId="28" fillId="3" borderId="43" xfId="0" applyFont="1" applyFill="1" applyBorder="1" applyAlignment="1" applyProtection="1">
      <alignment horizontal="center"/>
      <protection locked="0"/>
    </xf>
    <xf numFmtId="0" fontId="0" fillId="0" borderId="0" xfId="0" applyAlignment="1">
      <alignment horizontal="center"/>
    </xf>
    <xf numFmtId="0" fontId="28" fillId="3" borderId="41" xfId="0" applyFont="1" applyFill="1" applyBorder="1" applyAlignment="1" applyProtection="1">
      <alignment horizontal="center"/>
      <protection locked="0"/>
    </xf>
    <xf numFmtId="49" fontId="29" fillId="0" borderId="0" xfId="0" applyNumberFormat="1" applyFont="1" applyAlignment="1">
      <alignment horizontal="center"/>
    </xf>
    <xf numFmtId="2" fontId="27" fillId="0" borderId="5" xfId="0" applyNumberFormat="1" applyFont="1" applyBorder="1"/>
    <xf numFmtId="0" fontId="27" fillId="0" borderId="5" xfId="0" applyFont="1" applyBorder="1"/>
    <xf numFmtId="2" fontId="27" fillId="0" borderId="1" xfId="0" applyNumberFormat="1" applyFont="1" applyBorder="1"/>
    <xf numFmtId="0" fontId="27" fillId="0" borderId="2" xfId="0" applyFont="1" applyBorder="1"/>
    <xf numFmtId="0" fontId="27" fillId="0" borderId="3" xfId="0" applyFont="1" applyBorder="1"/>
    <xf numFmtId="0" fontId="27" fillId="0" borderId="4" xfId="0" applyFont="1" applyBorder="1"/>
    <xf numFmtId="0" fontId="27" fillId="0" borderId="11" xfId="0" applyFont="1" applyBorder="1"/>
    <xf numFmtId="2" fontId="27" fillId="0" borderId="2" xfId="0" applyNumberFormat="1" applyFont="1" applyBorder="1"/>
    <xf numFmtId="2" fontId="27" fillId="0" borderId="3" xfId="0" applyNumberFormat="1" applyFont="1" applyBorder="1"/>
    <xf numFmtId="2" fontId="27" fillId="0" borderId="9" xfId="0" applyNumberFormat="1" applyFont="1" applyBorder="1"/>
    <xf numFmtId="2" fontId="27" fillId="0" borderId="0" xfId="0" applyNumberFormat="1" applyFont="1"/>
    <xf numFmtId="2" fontId="27" fillId="0" borderId="10" xfId="0" applyNumberFormat="1" applyFont="1" applyBorder="1"/>
    <xf numFmtId="2" fontId="27" fillId="0" borderId="4" xfId="0" applyNumberFormat="1" applyFont="1" applyBorder="1"/>
    <xf numFmtId="2" fontId="27" fillId="0" borderId="11" xfId="0" applyNumberFormat="1" applyFont="1" applyBorder="1"/>
    <xf numFmtId="0" fontId="28" fillId="3" borderId="0" xfId="0" applyFont="1" applyFill="1" applyAlignment="1" applyProtection="1">
      <alignment horizontal="center"/>
      <protection locked="0"/>
    </xf>
    <xf numFmtId="0" fontId="43" fillId="0" borderId="0" xfId="0" applyFont="1" applyAlignment="1">
      <alignment horizontal="center"/>
    </xf>
    <xf numFmtId="49" fontId="32" fillId="0" borderId="0" xfId="0" applyNumberFormat="1" applyFont="1" applyAlignment="1">
      <alignment horizontal="center"/>
    </xf>
    <xf numFmtId="49" fontId="55" fillId="0" borderId="0" xfId="0" applyNumberFormat="1" applyFont="1" applyAlignment="1">
      <alignment horizontal="center" vertical="top"/>
    </xf>
    <xf numFmtId="49" fontId="67" fillId="0" borderId="0" xfId="0" applyNumberFormat="1" applyFont="1" applyAlignment="1">
      <alignment horizontal="center"/>
    </xf>
    <xf numFmtId="0" fontId="28" fillId="3" borderId="1" xfId="0" applyFont="1" applyFill="1" applyBorder="1" applyAlignment="1" applyProtection="1">
      <alignment horizontal="center"/>
      <protection locked="0"/>
    </xf>
    <xf numFmtId="0" fontId="28" fillId="3" borderId="2" xfId="0" applyFont="1" applyFill="1" applyBorder="1" applyAlignment="1" applyProtection="1">
      <alignment horizontal="center"/>
      <protection locked="0"/>
    </xf>
    <xf numFmtId="0" fontId="28" fillId="3" borderId="45" xfId="0" applyFont="1" applyFill="1" applyBorder="1" applyAlignment="1" applyProtection="1">
      <alignment horizontal="center"/>
      <protection locked="0"/>
    </xf>
    <xf numFmtId="1" fontId="54" fillId="0" borderId="7" xfId="0" applyNumberFormat="1" applyFont="1" applyBorder="1" applyAlignment="1">
      <alignment horizontal="center" vertical="center"/>
    </xf>
    <xf numFmtId="0" fontId="28" fillId="3" borderId="42" xfId="0" applyFont="1" applyFill="1" applyBorder="1" applyAlignment="1" applyProtection="1">
      <alignment horizontal="center"/>
      <protection locked="0"/>
    </xf>
    <xf numFmtId="0" fontId="28" fillId="3" borderId="9" xfId="0" applyFont="1" applyFill="1" applyBorder="1" applyAlignment="1" applyProtection="1">
      <alignment horizontal="center"/>
      <protection locked="0"/>
    </xf>
    <xf numFmtId="49" fontId="14" fillId="0" borderId="0" xfId="0" applyNumberFormat="1" applyFont="1" applyAlignment="1">
      <alignment horizontal="left"/>
    </xf>
    <xf numFmtId="49" fontId="14" fillId="0" borderId="10" xfId="0" applyNumberFormat="1" applyFont="1" applyBorder="1" applyAlignment="1">
      <alignment horizontal="left"/>
    </xf>
    <xf numFmtId="49" fontId="14" fillId="0" borderId="5" xfId="0" applyNumberFormat="1" applyFont="1" applyBorder="1" applyAlignment="1">
      <alignment horizontal="left"/>
    </xf>
    <xf numFmtId="49" fontId="14" fillId="0" borderId="11" xfId="0" applyNumberFormat="1" applyFont="1" applyBorder="1" applyAlignment="1">
      <alignment horizontal="left"/>
    </xf>
    <xf numFmtId="1" fontId="54" fillId="0" borderId="7" xfId="0" applyNumberFormat="1" applyFont="1" applyBorder="1" applyAlignment="1">
      <alignment horizontal="center"/>
    </xf>
    <xf numFmtId="49" fontId="14" fillId="0" borderId="9" xfId="0" applyNumberFormat="1" applyFont="1" applyBorder="1" applyAlignment="1">
      <alignment horizontal="left"/>
    </xf>
    <xf numFmtId="49" fontId="34" fillId="0" borderId="1" xfId="0" applyNumberFormat="1" applyFont="1" applyBorder="1" applyAlignment="1">
      <alignment horizontal="center"/>
    </xf>
    <xf numFmtId="49" fontId="34" fillId="0" borderId="2" xfId="0" applyNumberFormat="1" applyFont="1" applyBorder="1" applyAlignment="1">
      <alignment horizontal="center"/>
    </xf>
    <xf numFmtId="49" fontId="34" fillId="0" borderId="3" xfId="0" applyNumberFormat="1" applyFont="1" applyBorder="1" applyAlignment="1">
      <alignment horizontal="center"/>
    </xf>
    <xf numFmtId="49" fontId="34" fillId="0" borderId="4" xfId="0" applyNumberFormat="1" applyFont="1" applyBorder="1" applyAlignment="1">
      <alignment horizontal="center"/>
    </xf>
    <xf numFmtId="49" fontId="34" fillId="0" borderId="5" xfId="0" applyNumberFormat="1" applyFont="1" applyBorder="1" applyAlignment="1">
      <alignment horizontal="center"/>
    </xf>
    <xf numFmtId="49" fontId="34" fillId="0" borderId="0" xfId="0" applyNumberFormat="1" applyFont="1" applyAlignment="1">
      <alignment horizontal="center"/>
    </xf>
    <xf numFmtId="49" fontId="34" fillId="0" borderId="10" xfId="0" applyNumberFormat="1" applyFont="1" applyBorder="1" applyAlignment="1">
      <alignment horizontal="center"/>
    </xf>
    <xf numFmtId="49" fontId="14" fillId="0" borderId="9" xfId="0" applyNumberFormat="1" applyFont="1" applyBorder="1" applyAlignment="1">
      <alignment horizontal="center"/>
    </xf>
    <xf numFmtId="49" fontId="14" fillId="0" borderId="10" xfId="0" applyNumberFormat="1" applyFont="1" applyBorder="1" applyAlignment="1">
      <alignment horizontal="center"/>
    </xf>
    <xf numFmtId="49" fontId="14" fillId="0" borderId="4" xfId="0" applyNumberFormat="1" applyFont="1" applyBorder="1" applyAlignment="1">
      <alignment horizontal="left"/>
    </xf>
    <xf numFmtId="0" fontId="28" fillId="3" borderId="0" xfId="0" applyFont="1" applyFill="1" applyAlignment="1" applyProtection="1">
      <alignment horizontal="right"/>
      <protection locked="0"/>
    </xf>
    <xf numFmtId="49" fontId="28" fillId="3" borderId="0" xfId="0" applyNumberFormat="1" applyFont="1" applyFill="1" applyAlignment="1" applyProtection="1">
      <alignment horizontal="left"/>
      <protection locked="0"/>
    </xf>
    <xf numFmtId="49" fontId="28" fillId="3" borderId="10" xfId="0" applyNumberFormat="1" applyFont="1" applyFill="1" applyBorder="1" applyAlignment="1" applyProtection="1">
      <alignment horizontal="left"/>
      <protection locked="0"/>
    </xf>
    <xf numFmtId="1" fontId="36" fillId="0" borderId="7" xfId="0" applyNumberFormat="1" applyFont="1" applyBorder="1" applyAlignment="1">
      <alignment horizontal="center" vertical="center"/>
    </xf>
    <xf numFmtId="0" fontId="28" fillId="3" borderId="41" xfId="0" applyFont="1" applyFill="1" applyBorder="1" applyAlignment="1" applyProtection="1">
      <alignment horizontal="right"/>
      <protection locked="0"/>
    </xf>
    <xf numFmtId="49" fontId="28" fillId="3" borderId="41" xfId="0" applyNumberFormat="1" applyFont="1" applyFill="1" applyBorder="1" applyAlignment="1" applyProtection="1">
      <alignment horizontal="left"/>
      <protection locked="0"/>
    </xf>
    <xf numFmtId="49" fontId="28" fillId="3" borderId="29" xfId="0" applyNumberFormat="1" applyFont="1" applyFill="1" applyBorder="1" applyAlignment="1" applyProtection="1">
      <alignment horizontal="left"/>
      <protection locked="0"/>
    </xf>
    <xf numFmtId="0" fontId="15" fillId="0" borderId="9" xfId="0" applyFont="1" applyBorder="1" applyAlignment="1">
      <alignment horizontal="center"/>
    </xf>
    <xf numFmtId="0" fontId="15" fillId="0" borderId="0" xfId="0" applyFont="1" applyAlignment="1">
      <alignment horizontal="center"/>
    </xf>
    <xf numFmtId="49" fontId="14" fillId="0" borderId="5" xfId="0" applyNumberFormat="1" applyFont="1" applyBorder="1" applyAlignment="1">
      <alignment horizontal="center"/>
    </xf>
    <xf numFmtId="0" fontId="15" fillId="0" borderId="5" xfId="0" applyFont="1" applyBorder="1" applyAlignment="1">
      <alignment horizontal="center"/>
    </xf>
    <xf numFmtId="0" fontId="15" fillId="0" borderId="11" xfId="0" applyFont="1" applyBorder="1" applyAlignment="1">
      <alignment horizontal="center"/>
    </xf>
    <xf numFmtId="0" fontId="28" fillId="3" borderId="41" xfId="0" applyFont="1" applyFill="1" applyBorder="1" applyAlignment="1" applyProtection="1">
      <alignment horizontal="left"/>
      <protection locked="0"/>
    </xf>
    <xf numFmtId="0" fontId="28" fillId="3" borderId="29" xfId="0" applyFont="1" applyFill="1" applyBorder="1" applyAlignment="1" applyProtection="1">
      <alignment horizontal="left"/>
      <protection locked="0"/>
    </xf>
    <xf numFmtId="49" fontId="28" fillId="3" borderId="43" xfId="0" applyNumberFormat="1" applyFont="1" applyFill="1" applyBorder="1" applyAlignment="1" applyProtection="1">
      <alignment horizontal="left"/>
      <protection locked="0"/>
    </xf>
    <xf numFmtId="49" fontId="28" fillId="3" borderId="44" xfId="0" applyNumberFormat="1" applyFont="1" applyFill="1" applyBorder="1" applyAlignment="1" applyProtection="1">
      <alignment horizontal="left"/>
      <protection locked="0"/>
    </xf>
    <xf numFmtId="0" fontId="28" fillId="3" borderId="42" xfId="0" applyFont="1" applyFill="1" applyBorder="1" applyAlignment="1" applyProtection="1">
      <alignment horizontal="left"/>
      <protection locked="0"/>
    </xf>
    <xf numFmtId="0" fontId="28" fillId="3" borderId="43" xfId="0" applyFont="1" applyFill="1" applyBorder="1" applyAlignment="1" applyProtection="1">
      <alignment horizontal="left"/>
      <protection locked="0"/>
    </xf>
    <xf numFmtId="0" fontId="28" fillId="3" borderId="2" xfId="0" applyFont="1" applyFill="1" applyBorder="1" applyAlignment="1" applyProtection="1">
      <alignment horizontal="left"/>
      <protection locked="0"/>
    </xf>
    <xf numFmtId="0" fontId="28" fillId="3" borderId="3" xfId="0" applyFont="1" applyFill="1" applyBorder="1" applyAlignment="1" applyProtection="1">
      <alignment horizontal="left"/>
      <protection locked="0"/>
    </xf>
    <xf numFmtId="49" fontId="29" fillId="0" borderId="6" xfId="0" applyNumberFormat="1" applyFont="1" applyBorder="1" applyAlignment="1">
      <alignment horizontal="center" vertical="center"/>
    </xf>
    <xf numFmtId="49" fontId="29" fillId="0" borderId="7" xfId="0" applyNumberFormat="1" applyFont="1" applyBorder="1" applyAlignment="1">
      <alignment horizontal="center" vertical="center"/>
    </xf>
    <xf numFmtId="49" fontId="14" fillId="0" borderId="0" xfId="0" applyNumberFormat="1" applyFont="1" applyAlignment="1">
      <alignment horizontal="left" wrapText="1"/>
    </xf>
    <xf numFmtId="49" fontId="14" fillId="0" borderId="10" xfId="0" applyNumberFormat="1" applyFont="1" applyBorder="1" applyAlignment="1">
      <alignment horizontal="left" wrapText="1"/>
    </xf>
    <xf numFmtId="0" fontId="15" fillId="0" borderId="4" xfId="0" applyFont="1" applyBorder="1" applyAlignment="1">
      <alignment horizontal="center"/>
    </xf>
    <xf numFmtId="0" fontId="15" fillId="0" borderId="10" xfId="0" applyFont="1" applyBorder="1" applyAlignment="1">
      <alignment horizontal="center"/>
    </xf>
    <xf numFmtId="44" fontId="68" fillId="0" borderId="14" xfId="2" applyFont="1" applyFill="1" applyBorder="1" applyAlignment="1" applyProtection="1">
      <alignment horizontal="right" wrapText="1"/>
    </xf>
    <xf numFmtId="44" fontId="68" fillId="0" borderId="12" xfId="2" applyFont="1" applyFill="1" applyBorder="1" applyAlignment="1" applyProtection="1">
      <alignment horizontal="right" wrapText="1"/>
    </xf>
    <xf numFmtId="43" fontId="68" fillId="0" borderId="5" xfId="4" applyFont="1" applyFill="1" applyBorder="1" applyAlignment="1" applyProtection="1"/>
    <xf numFmtId="49" fontId="19" fillId="0" borderId="9" xfId="0" applyNumberFormat="1" applyFont="1" applyBorder="1"/>
    <xf numFmtId="49" fontId="19" fillId="0" borderId="0" xfId="0" applyNumberFormat="1" applyFont="1"/>
    <xf numFmtId="0" fontId="19" fillId="0" borderId="2" xfId="0" applyFont="1" applyBorder="1" applyAlignment="1">
      <alignment horizontal="left"/>
    </xf>
    <xf numFmtId="44" fontId="68" fillId="0" borderId="15" xfId="0" applyNumberFormat="1" applyFont="1" applyBorder="1" applyAlignment="1">
      <alignment horizontal="center"/>
    </xf>
    <xf numFmtId="44" fontId="11" fillId="0" borderId="15" xfId="2" applyFont="1" applyBorder="1" applyAlignment="1" applyProtection="1">
      <alignment horizontal="center"/>
    </xf>
    <xf numFmtId="49" fontId="19" fillId="0" borderId="9" xfId="0" applyNumberFormat="1" applyFont="1" applyBorder="1" applyAlignment="1">
      <alignment horizontal="left" wrapText="1"/>
    </xf>
    <xf numFmtId="49" fontId="19" fillId="0" borderId="0" xfId="0" applyNumberFormat="1" applyFont="1" applyAlignment="1">
      <alignment horizontal="left" wrapText="1"/>
    </xf>
    <xf numFmtId="49" fontId="19" fillId="0" borderId="9" xfId="0" applyNumberFormat="1" applyFont="1" applyBorder="1" applyAlignment="1">
      <alignment wrapText="1"/>
    </xf>
    <xf numFmtId="49" fontId="19" fillId="0" borderId="0" xfId="0" applyNumberFormat="1" applyFont="1" applyAlignment="1">
      <alignment wrapText="1"/>
    </xf>
    <xf numFmtId="43" fontId="68" fillId="0" borderId="15" xfId="4" applyFont="1" applyFill="1" applyBorder="1" applyAlignment="1" applyProtection="1"/>
    <xf numFmtId="49" fontId="8" fillId="0" borderId="1" xfId="0" applyNumberFormat="1" applyFont="1" applyBorder="1" applyAlignment="1">
      <alignment horizontal="left" vertical="top"/>
    </xf>
    <xf numFmtId="49" fontId="8" fillId="0" borderId="2" xfId="0" applyNumberFormat="1" applyFont="1" applyBorder="1" applyAlignment="1">
      <alignment horizontal="left" vertical="top"/>
    </xf>
    <xf numFmtId="49" fontId="23" fillId="0" borderId="7" xfId="0" applyNumberFormat="1" applyFont="1" applyBorder="1" applyAlignment="1">
      <alignment horizontal="center" vertical="top" wrapText="1"/>
    </xf>
    <xf numFmtId="49" fontId="23" fillId="0" borderId="7" xfId="0" applyNumberFormat="1" applyFont="1" applyBorder="1" applyAlignment="1">
      <alignment horizontal="center" vertical="top"/>
    </xf>
    <xf numFmtId="49" fontId="14" fillId="0" borderId="14" xfId="0" applyNumberFormat="1" applyFont="1" applyBorder="1" applyAlignment="1">
      <alignment horizontal="center"/>
    </xf>
    <xf numFmtId="49" fontId="14" fillId="0" borderId="15" xfId="0" applyNumberFormat="1" applyFont="1" applyBorder="1" applyAlignment="1">
      <alignment horizontal="center"/>
    </xf>
    <xf numFmtId="0" fontId="11" fillId="0" borderId="1" xfId="0" applyFont="1" applyBorder="1" applyAlignment="1">
      <alignment horizontal="left" vertical="center" wrapText="1"/>
    </xf>
    <xf numFmtId="0" fontId="0" fillId="0" borderId="2" xfId="0" applyBorder="1" applyAlignment="1">
      <alignment vertical="center"/>
    </xf>
    <xf numFmtId="0" fontId="11" fillId="0" borderId="0" xfId="0" applyFont="1" applyAlignment="1">
      <alignment vertical="center" wrapText="1"/>
    </xf>
    <xf numFmtId="49" fontId="23" fillId="0" borderId="7" xfId="0" applyNumberFormat="1" applyFont="1" applyBorder="1" applyAlignment="1">
      <alignment horizontal="center" wrapText="1"/>
    </xf>
    <xf numFmtId="0" fontId="11" fillId="0" borderId="5" xfId="0" applyFont="1" applyBorder="1" applyAlignment="1">
      <alignment horizontal="left" vertical="top" wrapText="1"/>
    </xf>
    <xf numFmtId="49" fontId="11" fillId="0" borderId="1" xfId="0" applyNumberFormat="1" applyFont="1" applyBorder="1" applyAlignment="1">
      <alignment horizontal="center" wrapText="1"/>
    </xf>
    <xf numFmtId="49" fontId="11" fillId="0" borderId="2" xfId="0" applyNumberFormat="1" applyFont="1" applyBorder="1" applyAlignment="1">
      <alignment horizontal="center" wrapText="1"/>
    </xf>
    <xf numFmtId="49" fontId="11" fillId="0" borderId="3" xfId="0" applyNumberFormat="1" applyFont="1" applyBorder="1" applyAlignment="1">
      <alignment horizontal="center" wrapText="1"/>
    </xf>
    <xf numFmtId="0" fontId="11"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horizontal="left"/>
    </xf>
    <xf numFmtId="2" fontId="68" fillId="0" borderId="14" xfId="0" applyNumberFormat="1" applyFont="1" applyBorder="1" applyAlignment="1">
      <alignment wrapText="1"/>
    </xf>
    <xf numFmtId="2" fontId="68" fillId="0" borderId="12" xfId="0" applyNumberFormat="1" applyFont="1" applyBorder="1" applyAlignment="1">
      <alignment wrapText="1"/>
    </xf>
    <xf numFmtId="49" fontId="28" fillId="3" borderId="55" xfId="0" applyNumberFormat="1" applyFont="1" applyFill="1" applyBorder="1" applyAlignment="1" applyProtection="1">
      <alignment horizontal="left"/>
      <protection locked="0"/>
    </xf>
    <xf numFmtId="49" fontId="28" fillId="3" borderId="62" xfId="0" applyNumberFormat="1" applyFont="1" applyFill="1" applyBorder="1" applyAlignment="1" applyProtection="1">
      <alignment horizontal="left"/>
      <protection locked="0"/>
    </xf>
    <xf numFmtId="49" fontId="11" fillId="0" borderId="4" xfId="0" applyNumberFormat="1" applyFont="1" applyBorder="1" applyAlignment="1">
      <alignment horizontal="center" vertical="top" wrapText="1"/>
    </xf>
    <xf numFmtId="49" fontId="11" fillId="0" borderId="5" xfId="0" applyNumberFormat="1" applyFont="1" applyBorder="1" applyAlignment="1">
      <alignment horizontal="center" vertical="top" wrapText="1"/>
    </xf>
    <xf numFmtId="49" fontId="11" fillId="0" borderId="11" xfId="0" applyNumberFormat="1" applyFont="1" applyBorder="1" applyAlignment="1">
      <alignment horizontal="center" vertical="top" wrapText="1"/>
    </xf>
    <xf numFmtId="0" fontId="42" fillId="0" borderId="6" xfId="0" applyFont="1" applyBorder="1" applyAlignment="1">
      <alignment horizontal="center" vertical="center"/>
    </xf>
    <xf numFmtId="0" fontId="42" fillId="0" borderId="7" xfId="0" applyFont="1" applyBorder="1" applyAlignment="1">
      <alignment horizontal="center" vertical="center"/>
    </xf>
    <xf numFmtId="49" fontId="11" fillId="0" borderId="0" xfId="0" applyNumberFormat="1" applyFont="1" applyAlignment="1">
      <alignment horizontal="center" wrapText="1"/>
    </xf>
    <xf numFmtId="49" fontId="11" fillId="0" borderId="0" xfId="0" applyNumberFormat="1" applyFont="1" applyAlignment="1">
      <alignment horizontal="center" vertical="top" wrapText="1"/>
    </xf>
    <xf numFmtId="43" fontId="28" fillId="3" borderId="42" xfId="4" applyFont="1" applyFill="1" applyBorder="1" applyAlignment="1" applyProtection="1">
      <alignment horizontal="right"/>
      <protection locked="0"/>
    </xf>
    <xf numFmtId="43" fontId="28" fillId="3" borderId="43" xfId="4" applyFont="1" applyFill="1" applyBorder="1" applyAlignment="1" applyProtection="1">
      <alignment horizontal="right"/>
      <protection locked="0"/>
    </xf>
    <xf numFmtId="43" fontId="28" fillId="3" borderId="44" xfId="4" applyFont="1" applyFill="1" applyBorder="1" applyAlignment="1" applyProtection="1">
      <alignment horizontal="right"/>
      <protection locked="0"/>
    </xf>
    <xf numFmtId="43" fontId="28" fillId="3" borderId="45" xfId="4" applyFont="1" applyFill="1" applyBorder="1" applyAlignment="1" applyProtection="1">
      <alignment horizontal="right"/>
      <protection locked="0"/>
    </xf>
    <xf numFmtId="43" fontId="28" fillId="3" borderId="41" xfId="4" applyFont="1" applyFill="1" applyBorder="1" applyAlignment="1" applyProtection="1">
      <alignment horizontal="right"/>
      <protection locked="0"/>
    </xf>
    <xf numFmtId="43" fontId="28" fillId="3" borderId="29" xfId="4" applyFont="1" applyFill="1" applyBorder="1" applyAlignment="1" applyProtection="1">
      <alignment horizontal="right"/>
      <protection locked="0"/>
    </xf>
    <xf numFmtId="43" fontId="28" fillId="3" borderId="61" xfId="4" applyFont="1" applyFill="1" applyBorder="1" applyAlignment="1" applyProtection="1">
      <alignment horizontal="right"/>
      <protection locked="0"/>
    </xf>
    <xf numFmtId="43" fontId="28" fillId="3" borderId="55" xfId="4" applyFont="1" applyFill="1" applyBorder="1" applyAlignment="1" applyProtection="1">
      <alignment horizontal="right"/>
      <protection locked="0"/>
    </xf>
    <xf numFmtId="43" fontId="28" fillId="3" borderId="62" xfId="4" applyFont="1" applyFill="1" applyBorder="1" applyAlignment="1" applyProtection="1">
      <alignment horizontal="right"/>
      <protection locked="0"/>
    </xf>
    <xf numFmtId="0" fontId="28" fillId="3" borderId="29" xfId="0" applyFont="1" applyFill="1" applyBorder="1" applyAlignment="1" applyProtection="1">
      <alignment horizontal="center"/>
      <protection locked="0"/>
    </xf>
    <xf numFmtId="43" fontId="28" fillId="3" borderId="35" xfId="4" applyFont="1" applyFill="1" applyBorder="1" applyAlignment="1" applyProtection="1">
      <protection locked="0"/>
    </xf>
    <xf numFmtId="43" fontId="28" fillId="3" borderId="24" xfId="4" applyFont="1" applyFill="1" applyBorder="1" applyAlignment="1" applyProtection="1">
      <protection locked="0"/>
    </xf>
    <xf numFmtId="43" fontId="28" fillId="3" borderId="31" xfId="4" applyFont="1" applyFill="1" applyBorder="1" applyAlignment="1" applyProtection="1">
      <protection locked="0"/>
    </xf>
    <xf numFmtId="49" fontId="28" fillId="3" borderId="45" xfId="0" applyNumberFormat="1" applyFont="1" applyFill="1" applyBorder="1" applyAlignment="1" applyProtection="1">
      <alignment horizontal="center"/>
      <protection locked="0"/>
    </xf>
    <xf numFmtId="49" fontId="28" fillId="3" borderId="41" xfId="0" applyNumberFormat="1" applyFont="1" applyFill="1" applyBorder="1" applyAlignment="1" applyProtection="1">
      <alignment horizontal="center"/>
      <protection locked="0"/>
    </xf>
    <xf numFmtId="49" fontId="28" fillId="3" borderId="29" xfId="0" applyNumberFormat="1" applyFont="1" applyFill="1" applyBorder="1" applyAlignment="1" applyProtection="1">
      <alignment horizontal="center"/>
      <protection locked="0"/>
    </xf>
    <xf numFmtId="43" fontId="28" fillId="3" borderId="46" xfId="4" applyFont="1" applyFill="1" applyBorder="1" applyAlignment="1" applyProtection="1">
      <alignment horizontal="right"/>
      <protection locked="0"/>
    </xf>
    <xf numFmtId="43" fontId="28" fillId="3" borderId="56" xfId="4" applyFont="1" applyFill="1" applyBorder="1" applyAlignment="1" applyProtection="1">
      <alignment horizontal="right"/>
      <protection locked="0"/>
    </xf>
    <xf numFmtId="43" fontId="28" fillId="3" borderId="30" xfId="4" applyFont="1" applyFill="1" applyBorder="1" applyAlignment="1" applyProtection="1">
      <alignment horizontal="right"/>
      <protection locked="0"/>
    </xf>
    <xf numFmtId="0" fontId="28" fillId="3" borderId="44" xfId="0" applyFont="1" applyFill="1" applyBorder="1" applyAlignment="1" applyProtection="1">
      <alignment horizontal="center"/>
      <protection locked="0"/>
    </xf>
    <xf numFmtId="43" fontId="28" fillId="3" borderId="20" xfId="4" applyFont="1" applyFill="1" applyBorder="1" applyAlignment="1" applyProtection="1">
      <protection locked="0"/>
    </xf>
    <xf numFmtId="43" fontId="28" fillId="3" borderId="74" xfId="4" applyFont="1" applyFill="1" applyBorder="1" applyAlignment="1" applyProtection="1">
      <protection locked="0"/>
    </xf>
    <xf numFmtId="43" fontId="28" fillId="3" borderId="32" xfId="4" applyFont="1" applyFill="1" applyBorder="1" applyAlignment="1" applyProtection="1">
      <protection locked="0"/>
    </xf>
    <xf numFmtId="0" fontId="28" fillId="3" borderId="4" xfId="0" applyFont="1" applyFill="1" applyBorder="1" applyAlignment="1" applyProtection="1">
      <alignment horizontal="center"/>
      <protection locked="0"/>
    </xf>
    <xf numFmtId="0" fontId="28" fillId="3" borderId="11" xfId="0" applyFont="1" applyFill="1" applyBorder="1" applyAlignment="1" applyProtection="1">
      <alignment horizontal="center"/>
      <protection locked="0"/>
    </xf>
    <xf numFmtId="49" fontId="28" fillId="3" borderId="4" xfId="0" applyNumberFormat="1" applyFont="1" applyFill="1" applyBorder="1" applyAlignment="1" applyProtection="1">
      <alignment horizontal="center"/>
      <protection locked="0"/>
    </xf>
    <xf numFmtId="49" fontId="28" fillId="3" borderId="5" xfId="0" applyNumberFormat="1" applyFont="1" applyFill="1" applyBorder="1" applyAlignment="1" applyProtection="1">
      <alignment horizontal="center"/>
      <protection locked="0"/>
    </xf>
    <xf numFmtId="49" fontId="28" fillId="3" borderId="11" xfId="0" applyNumberFormat="1" applyFont="1" applyFill="1" applyBorder="1" applyAlignment="1" applyProtection="1">
      <alignment horizontal="center"/>
      <protection locked="0"/>
    </xf>
    <xf numFmtId="43" fontId="28" fillId="3" borderId="45" xfId="4" applyFont="1" applyFill="1" applyBorder="1" applyAlignment="1" applyProtection="1">
      <protection locked="0"/>
    </xf>
    <xf numFmtId="43" fontId="28" fillId="3" borderId="41" xfId="4" applyFont="1" applyFill="1" applyBorder="1" applyAlignment="1" applyProtection="1">
      <protection locked="0"/>
    </xf>
    <xf numFmtId="43" fontId="28" fillId="3" borderId="29" xfId="4" applyFont="1" applyFill="1" applyBorder="1" applyAlignment="1" applyProtection="1">
      <protection locked="0"/>
    </xf>
    <xf numFmtId="0" fontId="28" fillId="3" borderId="10" xfId="0" applyFont="1" applyFill="1" applyBorder="1" applyAlignment="1" applyProtection="1">
      <alignment horizontal="center"/>
      <protection locked="0"/>
    </xf>
    <xf numFmtId="0" fontId="28" fillId="3" borderId="46" xfId="0" applyFont="1" applyFill="1" applyBorder="1" applyAlignment="1" applyProtection="1">
      <alignment horizontal="center"/>
      <protection locked="0"/>
    </xf>
    <xf numFmtId="0" fontId="28" fillId="3" borderId="30" xfId="0" applyFont="1" applyFill="1" applyBorder="1" applyAlignment="1" applyProtection="1">
      <alignment horizontal="center"/>
      <protection locked="0"/>
    </xf>
    <xf numFmtId="43" fontId="28" fillId="3" borderId="9" xfId="4" applyFont="1" applyFill="1" applyBorder="1" applyAlignment="1" applyProtection="1">
      <alignment horizontal="right"/>
      <protection locked="0"/>
    </xf>
    <xf numFmtId="43" fontId="28" fillId="3" borderId="0" xfId="4" applyFont="1" applyFill="1" applyBorder="1" applyAlignment="1" applyProtection="1">
      <alignment horizontal="right"/>
      <protection locked="0"/>
    </xf>
    <xf numFmtId="43" fontId="28" fillId="3" borderId="10" xfId="4" applyFont="1" applyFill="1" applyBorder="1" applyAlignment="1" applyProtection="1">
      <alignment horizontal="right"/>
      <protection locked="0"/>
    </xf>
    <xf numFmtId="49" fontId="28" fillId="3" borderId="1" xfId="0" applyNumberFormat="1" applyFont="1" applyFill="1" applyBorder="1" applyAlignment="1" applyProtection="1">
      <alignment horizontal="center"/>
      <protection locked="0"/>
    </xf>
    <xf numFmtId="49" fontId="28" fillId="3" borderId="2" xfId="0" applyNumberFormat="1" applyFont="1" applyFill="1" applyBorder="1" applyAlignment="1" applyProtection="1">
      <alignment horizontal="center"/>
      <protection locked="0"/>
    </xf>
    <xf numFmtId="49" fontId="28" fillId="3" borderId="3" xfId="0" applyNumberFormat="1" applyFont="1" applyFill="1" applyBorder="1" applyAlignment="1" applyProtection="1">
      <alignment horizontal="center"/>
      <protection locked="0"/>
    </xf>
    <xf numFmtId="43" fontId="28" fillId="3" borderId="35" xfId="4" applyFont="1" applyFill="1" applyBorder="1" applyAlignment="1" applyProtection="1">
      <alignment horizontal="right"/>
      <protection locked="0"/>
    </xf>
    <xf numFmtId="43" fontId="28" fillId="3" borderId="24" xfId="4" applyFont="1" applyFill="1" applyBorder="1" applyAlignment="1" applyProtection="1">
      <alignment horizontal="right"/>
      <protection locked="0"/>
    </xf>
    <xf numFmtId="43" fontId="28" fillId="3" borderId="31" xfId="4" applyFont="1" applyFill="1" applyBorder="1" applyAlignment="1" applyProtection="1">
      <alignment horizontal="right"/>
      <protection locked="0"/>
    </xf>
    <xf numFmtId="43" fontId="28" fillId="3" borderId="9" xfId="4" applyFont="1" applyFill="1" applyBorder="1" applyAlignment="1" applyProtection="1">
      <protection locked="0"/>
    </xf>
    <xf numFmtId="43" fontId="28" fillId="3" borderId="0" xfId="4" applyFont="1" applyFill="1" applyBorder="1" applyAlignment="1" applyProtection="1">
      <protection locked="0"/>
    </xf>
    <xf numFmtId="43" fontId="28" fillId="3" borderId="10" xfId="4" applyFont="1" applyFill="1" applyBorder="1" applyAlignment="1" applyProtection="1">
      <protection locked="0"/>
    </xf>
    <xf numFmtId="43" fontId="28" fillId="3" borderId="4" xfId="4" applyFont="1" applyFill="1" applyBorder="1" applyAlignment="1" applyProtection="1">
      <alignment horizontal="right"/>
      <protection locked="0"/>
    </xf>
    <xf numFmtId="43" fontId="28" fillId="3" borderId="5" xfId="4" applyFont="1" applyFill="1" applyBorder="1" applyAlignment="1" applyProtection="1">
      <alignment horizontal="right"/>
      <protection locked="0"/>
    </xf>
    <xf numFmtId="43" fontId="28" fillId="3" borderId="11" xfId="4" applyFont="1" applyFill="1" applyBorder="1" applyAlignment="1" applyProtection="1">
      <alignment horizontal="right"/>
      <protection locked="0"/>
    </xf>
    <xf numFmtId="0" fontId="28" fillId="3" borderId="61" xfId="0" applyFont="1" applyFill="1" applyBorder="1" applyAlignment="1" applyProtection="1">
      <alignment horizontal="center"/>
      <protection locked="0"/>
    </xf>
    <xf numFmtId="0" fontId="28" fillId="3" borderId="55" xfId="0" applyFont="1" applyFill="1" applyBorder="1" applyAlignment="1" applyProtection="1">
      <alignment horizontal="center"/>
      <protection locked="0"/>
    </xf>
    <xf numFmtId="0" fontId="28" fillId="3" borderId="62" xfId="0" applyFont="1" applyFill="1" applyBorder="1" applyAlignment="1" applyProtection="1">
      <alignment horizontal="center"/>
      <protection locked="0"/>
    </xf>
    <xf numFmtId="43" fontId="28" fillId="3" borderId="1" xfId="4" applyFont="1" applyFill="1" applyBorder="1" applyAlignment="1" applyProtection="1">
      <protection locked="0"/>
    </xf>
    <xf numFmtId="43" fontId="28" fillId="3" borderId="2" xfId="4" applyFont="1" applyFill="1" applyBorder="1" applyAlignment="1" applyProtection="1">
      <protection locked="0"/>
    </xf>
    <xf numFmtId="43" fontId="28" fillId="3" borderId="3" xfId="4" applyFont="1" applyFill="1" applyBorder="1" applyAlignment="1" applyProtection="1">
      <protection locked="0"/>
    </xf>
    <xf numFmtId="49" fontId="11" fillId="0" borderId="0" xfId="0" applyNumberFormat="1" applyFont="1" applyAlignment="1">
      <alignment horizontal="left"/>
    </xf>
    <xf numFmtId="49" fontId="11" fillId="0" borderId="10" xfId="0" applyNumberFormat="1" applyFont="1" applyBorder="1" applyAlignment="1">
      <alignment horizontal="left"/>
    </xf>
    <xf numFmtId="0" fontId="11" fillId="0" borderId="0" xfId="0" applyFont="1" applyAlignment="1">
      <alignment horizontal="left" indent="8"/>
    </xf>
    <xf numFmtId="0" fontId="11" fillId="0" borderId="10" xfId="0" applyFont="1" applyBorder="1" applyAlignment="1">
      <alignment horizontal="left" indent="8"/>
    </xf>
    <xf numFmtId="49" fontId="10" fillId="0" borderId="1"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11" fillId="0" borderId="0" xfId="0" applyFont="1"/>
    <xf numFmtId="0" fontId="11" fillId="0" borderId="10" xfId="0" applyFont="1" applyBorder="1"/>
    <xf numFmtId="49" fontId="11" fillId="0" borderId="5" xfId="0" applyNumberFormat="1" applyFont="1" applyBorder="1" applyAlignment="1">
      <alignment horizontal="center"/>
    </xf>
    <xf numFmtId="0" fontId="11" fillId="0" borderId="0" xfId="0" applyFont="1" applyAlignment="1">
      <alignment horizontal="left" indent="7"/>
    </xf>
    <xf numFmtId="0" fontId="11" fillId="0" borderId="10" xfId="0" applyFont="1" applyBorder="1" applyAlignment="1">
      <alignment horizontal="left" indent="7"/>
    </xf>
    <xf numFmtId="0" fontId="0" fillId="0" borderId="14" xfId="0"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2" fontId="68" fillId="0" borderId="5" xfId="4" applyNumberFormat="1" applyFont="1" applyFill="1" applyBorder="1" applyAlignment="1" applyProtection="1"/>
    <xf numFmtId="1" fontId="14" fillId="0" borderId="9" xfId="0" applyNumberFormat="1" applyFont="1" applyBorder="1" applyAlignment="1">
      <alignment horizontal="center" vertical="top"/>
    </xf>
    <xf numFmtId="1" fontId="14" fillId="0" borderId="10" xfId="0" applyNumberFormat="1" applyFont="1" applyBorder="1" applyAlignment="1">
      <alignment horizontal="center" vertical="top"/>
    </xf>
    <xf numFmtId="49" fontId="11" fillId="0" borderId="0" xfId="0" applyNumberFormat="1" applyFont="1" applyAlignment="1">
      <alignment horizontal="right"/>
    </xf>
    <xf numFmtId="49" fontId="34" fillId="0" borderId="14" xfId="0" applyNumberFormat="1" applyFont="1" applyBorder="1" applyAlignment="1">
      <alignment horizontal="center"/>
    </xf>
    <xf numFmtId="49" fontId="34" fillId="0" borderId="15" xfId="0" applyNumberFormat="1" applyFont="1" applyBorder="1" applyAlignment="1">
      <alignment horizontal="center"/>
    </xf>
    <xf numFmtId="49" fontId="34" fillId="0" borderId="12" xfId="0" applyNumberFormat="1" applyFont="1" applyBorder="1" applyAlignment="1">
      <alignment horizontal="center"/>
    </xf>
    <xf numFmtId="0" fontId="28" fillId="0" borderId="14" xfId="0" applyFont="1" applyBorder="1" applyAlignment="1">
      <alignment horizontal="center" vertical="center"/>
    </xf>
    <xf numFmtId="0" fontId="28" fillId="0" borderId="12" xfId="0" applyFont="1" applyBorder="1" applyAlignment="1">
      <alignment horizontal="center" vertic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3" fontId="28" fillId="0" borderId="2" xfId="4" applyFont="1" applyFill="1" applyBorder="1" applyAlignment="1" applyProtection="1">
      <alignment horizontal="right"/>
    </xf>
    <xf numFmtId="43" fontId="28" fillId="0" borderId="3" xfId="4" applyFont="1" applyFill="1" applyBorder="1" applyAlignment="1" applyProtection="1">
      <alignment horizontal="right"/>
    </xf>
    <xf numFmtId="43" fontId="28" fillId="0" borderId="0" xfId="4" applyFont="1" applyFill="1" applyBorder="1" applyAlignment="1" applyProtection="1">
      <alignment horizontal="right"/>
    </xf>
    <xf numFmtId="43" fontId="28" fillId="0" borderId="10" xfId="4" applyFont="1" applyFill="1" applyBorder="1" applyAlignment="1" applyProtection="1">
      <alignment horizontal="right"/>
    </xf>
    <xf numFmtId="49" fontId="29" fillId="0" borderId="9" xfId="0" applyNumberFormat="1" applyFont="1" applyBorder="1" applyAlignment="1">
      <alignment horizontal="center"/>
    </xf>
    <xf numFmtId="49" fontId="13" fillId="0" borderId="9" xfId="0" applyNumberFormat="1" applyFont="1" applyBorder="1" applyAlignment="1">
      <alignment horizontal="center"/>
    </xf>
    <xf numFmtId="49" fontId="13" fillId="0" borderId="4" xfId="0" applyNumberFormat="1" applyFont="1" applyBorder="1" applyAlignment="1">
      <alignment horizontal="center"/>
    </xf>
    <xf numFmtId="0" fontId="33" fillId="0" borderId="10" xfId="0" applyFont="1" applyBorder="1" applyAlignment="1">
      <alignment horizontal="center"/>
    </xf>
    <xf numFmtId="43" fontId="68" fillId="0" borderId="5" xfId="2" applyNumberFormat="1" applyFont="1" applyFill="1" applyBorder="1" applyAlignment="1" applyProtection="1"/>
    <xf numFmtId="49" fontId="14" fillId="0" borderId="12" xfId="0" applyNumberFormat="1" applyFont="1" applyBorder="1" applyAlignment="1">
      <alignment horizontal="center"/>
    </xf>
    <xf numFmtId="44" fontId="18" fillId="0" borderId="5" xfId="0" applyNumberFormat="1" applyFont="1" applyBorder="1"/>
    <xf numFmtId="43" fontId="68" fillId="0" borderId="5" xfId="4" applyFont="1" applyFill="1" applyBorder="1" applyAlignment="1" applyProtection="1">
      <alignment horizontal="center"/>
    </xf>
    <xf numFmtId="43" fontId="68" fillId="0" borderId="5" xfId="4" applyFont="1" applyBorder="1" applyAlignment="1"/>
    <xf numFmtId="0" fontId="23" fillId="0" borderId="7" xfId="0" applyFont="1" applyBorder="1" applyAlignment="1">
      <alignment horizontal="center" wrapText="1"/>
    </xf>
    <xf numFmtId="0" fontId="31" fillId="0" borderId="7" xfId="0" applyFont="1" applyBorder="1" applyAlignment="1">
      <alignment horizontal="center" vertical="center" wrapText="1"/>
    </xf>
    <xf numFmtId="0" fontId="8" fillId="0" borderId="7" xfId="0" applyFont="1" applyBorder="1" applyAlignment="1">
      <alignment horizontal="center"/>
    </xf>
    <xf numFmtId="0" fontId="8" fillId="0" borderId="4"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43" fontId="28" fillId="0" borderId="5" xfId="4" applyFont="1" applyFill="1" applyBorder="1" applyAlignment="1" applyProtection="1">
      <alignment horizontal="left"/>
    </xf>
    <xf numFmtId="49" fontId="32" fillId="0" borderId="6" xfId="0" applyNumberFormat="1" applyFont="1" applyBorder="1" applyAlignment="1">
      <alignment horizontal="center" vertical="center"/>
    </xf>
    <xf numFmtId="49" fontId="32" fillId="0" borderId="8" xfId="0" applyNumberFormat="1" applyFont="1" applyBorder="1" applyAlignment="1">
      <alignment horizontal="center" vertical="center"/>
    </xf>
    <xf numFmtId="44" fontId="28" fillId="0" borderId="5" xfId="2" applyFont="1" applyFill="1" applyBorder="1" applyAlignment="1" applyProtection="1"/>
    <xf numFmtId="44" fontId="28" fillId="0" borderId="2" xfId="2" applyFont="1" applyFill="1" applyBorder="1" applyAlignment="1" applyProtection="1">
      <alignment horizontal="right"/>
    </xf>
    <xf numFmtId="44" fontId="28" fillId="0" borderId="3" xfId="2" applyFont="1" applyFill="1" applyBorder="1" applyAlignment="1" applyProtection="1">
      <alignment horizontal="right"/>
    </xf>
    <xf numFmtId="44" fontId="28" fillId="0" borderId="0" xfId="2" applyFont="1" applyFill="1" applyBorder="1" applyAlignment="1" applyProtection="1">
      <alignment horizontal="right"/>
    </xf>
    <xf numFmtId="44" fontId="28" fillId="0" borderId="10" xfId="2" applyFont="1" applyFill="1" applyBorder="1" applyAlignment="1" applyProtection="1">
      <alignment horizontal="right"/>
    </xf>
    <xf numFmtId="44" fontId="28" fillId="0" borderId="24" xfId="2" applyFont="1" applyFill="1" applyBorder="1" applyAlignment="1" applyProtection="1">
      <alignment horizontal="right"/>
    </xf>
    <xf numFmtId="44" fontId="28" fillId="0" borderId="31" xfId="2" applyFont="1" applyFill="1" applyBorder="1" applyAlignment="1" applyProtection="1">
      <alignment horizontal="right"/>
    </xf>
    <xf numFmtId="0" fontId="31" fillId="0" borderId="3" xfId="0" applyFont="1" applyBorder="1" applyAlignment="1">
      <alignment horizontal="center"/>
    </xf>
    <xf numFmtId="0" fontId="31" fillId="0" borderId="10" xfId="0" applyFont="1" applyBorder="1" applyAlignment="1">
      <alignment horizontal="center"/>
    </xf>
    <xf numFmtId="0" fontId="23" fillId="0" borderId="10" xfId="0" applyFont="1" applyBorder="1" applyAlignment="1">
      <alignment horizontal="center" vertical="center" wrapText="1"/>
    </xf>
    <xf numFmtId="0" fontId="23" fillId="0" borderId="10" xfId="0" applyFont="1" applyBorder="1" applyAlignment="1">
      <alignment horizontal="center" vertical="center"/>
    </xf>
    <xf numFmtId="0" fontId="11" fillId="0" borderId="0" xfId="0" applyFont="1" applyAlignment="1">
      <alignment wrapText="1"/>
    </xf>
    <xf numFmtId="0" fontId="11" fillId="0" borderId="10" xfId="0" applyFont="1" applyBorder="1" applyAlignment="1">
      <alignment wrapText="1"/>
    </xf>
    <xf numFmtId="0" fontId="23" fillId="0" borderId="0" xfId="0" applyFont="1" applyAlignment="1">
      <alignment horizontal="left" wrapText="1"/>
    </xf>
    <xf numFmtId="0" fontId="23" fillId="0" borderId="10" xfId="0" applyFont="1" applyBorder="1" applyAlignment="1">
      <alignment horizontal="left" wrapText="1"/>
    </xf>
    <xf numFmtId="0" fontId="2" fillId="0" borderId="9" xfId="0" applyFont="1" applyBorder="1" applyAlignment="1">
      <alignment horizontal="center"/>
    </xf>
    <xf numFmtId="0" fontId="2" fillId="0" borderId="10" xfId="0" applyFont="1" applyBorder="1" applyAlignment="1">
      <alignment horizontal="center"/>
    </xf>
    <xf numFmtId="0" fontId="25" fillId="0" borderId="9" xfId="0" applyFont="1" applyBorder="1" applyAlignment="1">
      <alignment horizontal="center"/>
    </xf>
    <xf numFmtId="0" fontId="25" fillId="0" borderId="10" xfId="0" applyFont="1" applyBorder="1" applyAlignment="1">
      <alignment horizontal="center"/>
    </xf>
    <xf numFmtId="44" fontId="28" fillId="0" borderId="5" xfId="2" applyFont="1" applyFill="1" applyBorder="1" applyAlignment="1" applyProtection="1">
      <alignment horizontal="right"/>
    </xf>
    <xf numFmtId="44" fontId="28" fillId="0" borderId="5" xfId="2" applyFont="1" applyFill="1" applyBorder="1" applyAlignment="1" applyProtection="1">
      <alignment horizontal="left"/>
    </xf>
    <xf numFmtId="0" fontId="11" fillId="0" borderId="5" xfId="0" applyFont="1" applyBorder="1" applyAlignment="1">
      <alignment vertical="center" wrapText="1"/>
    </xf>
    <xf numFmtId="0" fontId="11" fillId="0" borderId="11" xfId="0" applyFont="1" applyBorder="1" applyAlignment="1">
      <alignment vertical="center" wrapText="1"/>
    </xf>
    <xf numFmtId="2" fontId="28" fillId="0" borderId="9" xfId="0" applyNumberFormat="1" applyFont="1" applyBorder="1" applyAlignment="1">
      <alignment horizontal="center"/>
    </xf>
    <xf numFmtId="2" fontId="28" fillId="0" borderId="10" xfId="0" applyNumberFormat="1" applyFont="1" applyBorder="1" applyAlignment="1">
      <alignment horizontal="center"/>
    </xf>
    <xf numFmtId="0" fontId="28" fillId="0" borderId="2" xfId="0" applyFont="1" applyBorder="1"/>
    <xf numFmtId="0" fontId="28" fillId="3" borderId="35" xfId="0" applyFont="1" applyFill="1" applyBorder="1" applyProtection="1">
      <protection locked="0"/>
    </xf>
    <xf numFmtId="0" fontId="28" fillId="3" borderId="24" xfId="0" applyFont="1" applyFill="1" applyBorder="1" applyProtection="1">
      <protection locked="0"/>
    </xf>
    <xf numFmtId="39" fontId="28" fillId="0" borderId="15" xfId="4" applyNumberFormat="1" applyFont="1" applyBorder="1" applyAlignment="1">
      <alignment horizontal="right"/>
    </xf>
    <xf numFmtId="2" fontId="28" fillId="0" borderId="76" xfId="0" applyNumberFormat="1" applyFont="1" applyBorder="1" applyAlignment="1">
      <alignment horizontal="center"/>
    </xf>
    <xf numFmtId="2" fontId="28" fillId="0" borderId="77" xfId="0" applyNumberFormat="1" applyFont="1" applyBorder="1" applyAlignment="1">
      <alignment horizontal="center"/>
    </xf>
    <xf numFmtId="2" fontId="28" fillId="0" borderId="45" xfId="0" applyNumberFormat="1" applyFont="1" applyBorder="1" applyAlignment="1">
      <alignment horizontal="center"/>
    </xf>
    <xf numFmtId="2" fontId="28" fillId="0" borderId="29" xfId="0" applyNumberFormat="1" applyFont="1" applyBorder="1" applyAlignment="1">
      <alignment horizontal="center"/>
    </xf>
    <xf numFmtId="2" fontId="28" fillId="0" borderId="46" xfId="0" applyNumberFormat="1" applyFont="1" applyBorder="1" applyAlignment="1">
      <alignment horizontal="center"/>
    </xf>
    <xf numFmtId="2" fontId="28" fillId="0" borderId="30" xfId="0" applyNumberFormat="1" applyFont="1" applyBorder="1" applyAlignment="1">
      <alignment horizontal="center"/>
    </xf>
    <xf numFmtId="2" fontId="28" fillId="0" borderId="20" xfId="0" applyNumberFormat="1" applyFont="1" applyBorder="1" applyAlignment="1">
      <alignment horizontal="center"/>
    </xf>
    <xf numFmtId="2" fontId="28" fillId="0" borderId="32" xfId="0" applyNumberFormat="1" applyFont="1" applyBorder="1" applyAlignment="1">
      <alignment horizontal="center"/>
    </xf>
    <xf numFmtId="2" fontId="28" fillId="0" borderId="75" xfId="0" applyNumberFormat="1" applyFont="1" applyBorder="1" applyAlignment="1">
      <alignment horizontal="center"/>
    </xf>
    <xf numFmtId="2" fontId="28" fillId="0" borderId="41" xfId="0" applyNumberFormat="1" applyFont="1" applyBorder="1" applyAlignment="1">
      <alignment horizontal="center"/>
    </xf>
    <xf numFmtId="0" fontId="28" fillId="3" borderId="61" xfId="0" applyFont="1" applyFill="1" applyBorder="1" applyProtection="1">
      <protection locked="0"/>
    </xf>
    <xf numFmtId="0" fontId="28" fillId="3" borderId="55" xfId="0" applyFont="1" applyFill="1" applyBorder="1" applyProtection="1">
      <protection locked="0"/>
    </xf>
    <xf numFmtId="2" fontId="28" fillId="0" borderId="0" xfId="0" applyNumberFormat="1" applyFont="1" applyAlignment="1">
      <alignment horizontal="center"/>
    </xf>
    <xf numFmtId="49" fontId="19" fillId="0" borderId="1" xfId="0" applyNumberFormat="1" applyFont="1" applyBorder="1" applyAlignment="1">
      <alignment horizontal="center"/>
    </xf>
    <xf numFmtId="49" fontId="19" fillId="0" borderId="2" xfId="0" applyNumberFormat="1" applyFont="1" applyBorder="1" applyAlignment="1">
      <alignment horizontal="center"/>
    </xf>
    <xf numFmtId="49" fontId="11" fillId="0" borderId="2" xfId="0" applyNumberFormat="1" applyFont="1" applyBorder="1" applyAlignment="1">
      <alignment horizontal="left"/>
    </xf>
    <xf numFmtId="49" fontId="8" fillId="0" borderId="35" xfId="0" applyNumberFormat="1" applyFont="1" applyBorder="1" applyAlignment="1">
      <alignment horizontal="center"/>
    </xf>
    <xf numFmtId="49" fontId="8" fillId="0" borderId="24" xfId="0" applyNumberFormat="1" applyFont="1" applyBorder="1" applyAlignment="1">
      <alignment horizontal="center"/>
    </xf>
    <xf numFmtId="49" fontId="42" fillId="0" borderId="6" xfId="0" applyNumberFormat="1" applyFont="1" applyBorder="1" applyAlignment="1">
      <alignment horizontal="center"/>
    </xf>
    <xf numFmtId="49" fontId="42" fillId="0" borderId="7" xfId="0" applyNumberFormat="1" applyFont="1" applyBorder="1" applyAlignment="1">
      <alignment horizontal="center"/>
    </xf>
    <xf numFmtId="49" fontId="11" fillId="0" borderId="15" xfId="0" applyNumberFormat="1" applyFont="1" applyBorder="1" applyAlignment="1">
      <alignment horizontal="left"/>
    </xf>
    <xf numFmtId="2" fontId="28" fillId="0" borderId="35" xfId="0" applyNumberFormat="1" applyFont="1" applyBorder="1" applyAlignment="1">
      <alignment horizontal="center"/>
    </xf>
    <xf numFmtId="2" fontId="28" fillId="0" borderId="31" xfId="0" applyNumberFormat="1" applyFont="1" applyBorder="1" applyAlignment="1">
      <alignment horizontal="center"/>
    </xf>
    <xf numFmtId="39" fontId="28" fillId="0" borderId="15" xfId="4" applyNumberFormat="1" applyFont="1" applyBorder="1" applyAlignment="1"/>
    <xf numFmtId="39" fontId="28" fillId="0" borderId="12" xfId="4" applyNumberFormat="1" applyFont="1" applyBorder="1" applyAlignment="1"/>
    <xf numFmtId="39" fontId="28" fillId="0" borderId="5" xfId="4" applyNumberFormat="1" applyFont="1" applyBorder="1" applyAlignment="1"/>
    <xf numFmtId="0" fontId="28" fillId="3" borderId="45" xfId="0" applyFont="1" applyFill="1" applyBorder="1" applyAlignment="1" applyProtection="1">
      <alignment horizontal="left"/>
      <protection locked="0"/>
    </xf>
    <xf numFmtId="2" fontId="28" fillId="0" borderId="56" xfId="0" applyNumberFormat="1" applyFont="1" applyBorder="1" applyAlignment="1">
      <alignment horizontal="center"/>
    </xf>
    <xf numFmtId="2" fontId="28" fillId="0" borderId="24" xfId="0" applyNumberFormat="1" applyFont="1" applyBorder="1" applyAlignment="1">
      <alignment horizontal="center"/>
    </xf>
    <xf numFmtId="2" fontId="28" fillId="0" borderId="74" xfId="0" applyNumberFormat="1" applyFont="1" applyBorder="1" applyAlignment="1">
      <alignment horizontal="center"/>
    </xf>
    <xf numFmtId="43" fontId="73" fillId="0" borderId="0" xfId="4" applyFont="1" applyAlignment="1">
      <alignment horizontal="center"/>
    </xf>
    <xf numFmtId="39" fontId="28" fillId="0" borderId="2" xfId="0" applyNumberFormat="1" applyFont="1" applyBorder="1" applyAlignment="1">
      <alignment horizontal="right"/>
    </xf>
    <xf numFmtId="0" fontId="28" fillId="0" borderId="74" xfId="0" applyFont="1" applyBorder="1" applyAlignment="1">
      <alignment horizontal="right"/>
    </xf>
    <xf numFmtId="0" fontId="28" fillId="0" borderId="32" xfId="0" applyFont="1" applyBorder="1" applyAlignment="1">
      <alignment horizontal="right"/>
    </xf>
    <xf numFmtId="0" fontId="28" fillId="3" borderId="42" xfId="0" applyFont="1" applyFill="1" applyBorder="1" applyProtection="1">
      <protection locked="0"/>
    </xf>
    <xf numFmtId="0" fontId="28" fillId="3" borderId="43" xfId="0" applyFont="1" applyFill="1" applyBorder="1" applyProtection="1">
      <protection locked="0"/>
    </xf>
    <xf numFmtId="0" fontId="28" fillId="5" borderId="2" xfId="0" applyFont="1" applyFill="1" applyBorder="1" applyAlignment="1">
      <alignment horizontal="center"/>
    </xf>
    <xf numFmtId="0" fontId="28" fillId="5" borderId="3" xfId="0" applyFont="1" applyFill="1" applyBorder="1" applyAlignment="1">
      <alignment horizontal="center"/>
    </xf>
    <xf numFmtId="0" fontId="28" fillId="5" borderId="74" xfId="0" applyFont="1" applyFill="1" applyBorder="1" applyAlignment="1">
      <alignment horizontal="center"/>
    </xf>
    <xf numFmtId="0" fontId="28" fillId="5" borderId="32" xfId="0" applyFont="1" applyFill="1" applyBorder="1" applyAlignment="1">
      <alignment horizontal="center"/>
    </xf>
    <xf numFmtId="39" fontId="28" fillId="5" borderId="2" xfId="0" applyNumberFormat="1" applyFont="1" applyFill="1" applyBorder="1" applyAlignment="1">
      <alignment horizontal="right"/>
    </xf>
    <xf numFmtId="0" fontId="28" fillId="5" borderId="2" xfId="0" applyFont="1" applyFill="1" applyBorder="1" applyAlignment="1">
      <alignment horizontal="right"/>
    </xf>
    <xf numFmtId="0" fontId="28" fillId="5" borderId="3" xfId="0" applyFont="1" applyFill="1" applyBorder="1" applyAlignment="1">
      <alignment horizontal="right"/>
    </xf>
    <xf numFmtId="0" fontId="28" fillId="5" borderId="74" xfId="0" applyFont="1" applyFill="1" applyBorder="1" applyAlignment="1">
      <alignment horizontal="right"/>
    </xf>
    <xf numFmtId="0" fontId="28" fillId="5" borderId="32" xfId="0" applyFont="1" applyFill="1" applyBorder="1" applyAlignment="1">
      <alignment horizontal="right"/>
    </xf>
    <xf numFmtId="0" fontId="92" fillId="0" borderId="0" xfId="7" applyFont="1" applyAlignment="1">
      <alignment horizontal="left" vertical="top"/>
    </xf>
    <xf numFmtId="0" fontId="92" fillId="0" borderId="80" xfId="7" applyFont="1" applyBorder="1" applyAlignment="1">
      <alignment horizontal="left" vertical="top"/>
    </xf>
    <xf numFmtId="0" fontId="91" fillId="0" borderId="81" xfId="7" applyFont="1" applyBorder="1" applyAlignment="1">
      <alignment horizontal="left"/>
    </xf>
    <xf numFmtId="1" fontId="91" fillId="0" borderId="82" xfId="7" applyNumberFormat="1" applyFont="1" applyBorder="1" applyAlignment="1">
      <alignment horizontal="left" vertical="center" wrapText="1"/>
    </xf>
    <xf numFmtId="1" fontId="91" fillId="0" borderId="83" xfId="7" applyNumberFormat="1" applyFont="1" applyBorder="1" applyAlignment="1">
      <alignment horizontal="left" vertical="center" wrapText="1"/>
    </xf>
    <xf numFmtId="0" fontId="91" fillId="0" borderId="84" xfId="7" applyFont="1" applyBorder="1" applyAlignment="1">
      <alignment horizontal="center" vertical="center" wrapText="1"/>
    </xf>
    <xf numFmtId="0" fontId="91" fillId="0" borderId="82" xfId="7" applyFont="1" applyBorder="1" applyAlignment="1">
      <alignment horizontal="center" vertical="center" wrapText="1"/>
    </xf>
    <xf numFmtId="0" fontId="91" fillId="0" borderId="2" xfId="7" applyFont="1" applyBorder="1" applyAlignment="1">
      <alignment horizontal="left" vertical="center" wrapText="1"/>
    </xf>
    <xf numFmtId="0" fontId="91" fillId="0" borderId="3" xfId="7" applyFont="1" applyBorder="1" applyAlignment="1">
      <alignment horizontal="left" vertical="center" wrapText="1"/>
    </xf>
    <xf numFmtId="0" fontId="91" fillId="0" borderId="6" xfId="7" applyFont="1" applyBorder="1" applyAlignment="1">
      <alignment horizontal="center" vertical="center" wrapText="1"/>
    </xf>
    <xf numFmtId="8" fontId="91" fillId="0" borderId="9" xfId="7" applyNumberFormat="1" applyFont="1" applyBorder="1" applyAlignment="1">
      <alignment horizontal="right" vertical="center" wrapText="1"/>
    </xf>
    <xf numFmtId="8" fontId="91" fillId="0" borderId="0" xfId="7" applyNumberFormat="1" applyFont="1" applyAlignment="1">
      <alignment horizontal="right" vertical="center" wrapText="1"/>
    </xf>
    <xf numFmtId="1" fontId="92" fillId="0" borderId="80" xfId="7" applyNumberFormat="1" applyFont="1" applyBorder="1" applyAlignment="1">
      <alignment horizontal="left" vertical="top"/>
    </xf>
    <xf numFmtId="0" fontId="94" fillId="0" borderId="0" xfId="7" applyFont="1" applyAlignment="1">
      <alignment horizontal="center" vertical="center" wrapText="1"/>
    </xf>
    <xf numFmtId="0" fontId="94" fillId="0" borderId="80" xfId="7" applyFont="1" applyBorder="1" applyAlignment="1">
      <alignment horizontal="center" vertical="center" wrapText="1"/>
    </xf>
    <xf numFmtId="8" fontId="92" fillId="0" borderId="5" xfId="7" applyNumberFormat="1" applyFont="1" applyBorder="1" applyAlignment="1">
      <alignment horizontal="center"/>
    </xf>
    <xf numFmtId="1" fontId="92" fillId="0" borderId="5" xfId="7" applyNumberFormat="1" applyFont="1" applyBorder="1" applyAlignment="1">
      <alignment horizontal="center"/>
    </xf>
    <xf numFmtId="0" fontId="91" fillId="0" borderId="0" xfId="7" applyFont="1" applyAlignment="1">
      <alignment vertical="top" wrapText="1"/>
    </xf>
    <xf numFmtId="0" fontId="93" fillId="0" borderId="0" xfId="7" applyFont="1" applyAlignment="1">
      <alignment horizontal="center" vertical="top"/>
    </xf>
    <xf numFmtId="167" fontId="92" fillId="0" borderId="5" xfId="7" applyNumberFormat="1" applyFont="1" applyBorder="1" applyAlignment="1">
      <alignment horizontal="center"/>
    </xf>
    <xf numFmtId="0" fontId="91" fillId="0" borderId="89" xfId="7" applyFont="1" applyBorder="1" applyAlignment="1">
      <alignment horizontal="left" vertical="top" wrapText="1"/>
    </xf>
    <xf numFmtId="0" fontId="91" fillId="0" borderId="91" xfId="7" applyFont="1" applyBorder="1" applyAlignment="1">
      <alignment horizontal="left" vertical="top" wrapText="1"/>
    </xf>
    <xf numFmtId="0" fontId="91" fillId="0" borderId="93" xfId="7" applyFont="1" applyBorder="1" applyAlignment="1">
      <alignment horizontal="left" vertical="top" wrapText="1"/>
    </xf>
    <xf numFmtId="0" fontId="92" fillId="0" borderId="92" xfId="7" applyFont="1" applyBorder="1" applyAlignment="1">
      <alignment horizontal="left" vertical="top" wrapText="1"/>
    </xf>
    <xf numFmtId="0" fontId="92" fillId="0" borderId="15" xfId="7" applyFont="1" applyBorder="1" applyAlignment="1">
      <alignment horizontal="left" vertical="top" wrapText="1"/>
    </xf>
    <xf numFmtId="0" fontId="92" fillId="0" borderId="15" xfId="7" applyFont="1" applyBorder="1" applyAlignment="1">
      <alignment horizontal="left" vertical="top" wrapText="1" indent="3"/>
    </xf>
    <xf numFmtId="0" fontId="92" fillId="0" borderId="94" xfId="7" applyFont="1" applyBorder="1" applyAlignment="1">
      <alignment horizontal="left" vertical="top" wrapText="1"/>
    </xf>
    <xf numFmtId="0" fontId="92" fillId="0" borderId="95" xfId="7" applyFont="1" applyBorder="1" applyAlignment="1">
      <alignment horizontal="left" vertical="top" wrapText="1"/>
    </xf>
    <xf numFmtId="0" fontId="92" fillId="0" borderId="95" xfId="7" applyFont="1" applyBorder="1" applyAlignment="1">
      <alignment horizontal="left" vertical="top" wrapText="1" indent="3"/>
    </xf>
    <xf numFmtId="0" fontId="77" fillId="0" borderId="0" xfId="7" applyFont="1" applyAlignment="1">
      <alignment horizontal="center" vertical="center" wrapText="1"/>
    </xf>
    <xf numFmtId="0" fontId="77" fillId="0" borderId="10" xfId="7" applyFont="1" applyBorder="1" applyAlignment="1">
      <alignment horizontal="center" vertical="center" wrapText="1"/>
    </xf>
    <xf numFmtId="0" fontId="77" fillId="0" borderId="80" xfId="7" applyFont="1" applyBorder="1" applyAlignment="1">
      <alignment horizontal="center" vertical="center" wrapText="1"/>
    </xf>
    <xf numFmtId="0" fontId="77" fillId="0" borderId="85" xfId="7" applyFont="1" applyBorder="1" applyAlignment="1">
      <alignment horizontal="center" vertical="center" wrapText="1"/>
    </xf>
    <xf numFmtId="0" fontId="77" fillId="0" borderId="7" xfId="7" applyFont="1" applyBorder="1" applyAlignment="1">
      <alignment horizontal="center" vertical="center" wrapText="1"/>
    </xf>
    <xf numFmtId="0" fontId="77" fillId="0" borderId="86" xfId="7" applyFont="1" applyBorder="1" applyAlignment="1">
      <alignment horizontal="center" vertical="center" wrapText="1"/>
    </xf>
    <xf numFmtId="167" fontId="77" fillId="0" borderId="9" xfId="7" applyNumberFormat="1" applyFont="1" applyBorder="1" applyAlignment="1">
      <alignment horizontal="center" vertical="center" wrapText="1"/>
    </xf>
    <xf numFmtId="167" fontId="77" fillId="0" borderId="10" xfId="7" applyNumberFormat="1" applyFont="1" applyBorder="1" applyAlignment="1">
      <alignment horizontal="center" vertical="center" wrapText="1"/>
    </xf>
    <xf numFmtId="167" fontId="77" fillId="0" borderId="87" xfId="7" applyNumberFormat="1" applyFont="1" applyBorder="1" applyAlignment="1">
      <alignment horizontal="center" vertical="center" wrapText="1"/>
    </xf>
    <xf numFmtId="167" fontId="77" fillId="0" borderId="85" xfId="7" applyNumberFormat="1" applyFont="1" applyBorder="1" applyAlignment="1">
      <alignment horizontal="center" vertical="center" wrapText="1"/>
    </xf>
    <xf numFmtId="1" fontId="77" fillId="0" borderId="8" xfId="7" applyNumberFormat="1" applyFont="1" applyBorder="1" applyAlignment="1">
      <alignment horizontal="center" vertical="center" wrapText="1"/>
    </xf>
    <xf numFmtId="1" fontId="77" fillId="0" borderId="88" xfId="7" applyNumberFormat="1" applyFont="1" applyBorder="1" applyAlignment="1">
      <alignment horizontal="center" vertical="center" wrapText="1"/>
    </xf>
    <xf numFmtId="8" fontId="92" fillId="0" borderId="9" xfId="7" applyNumberFormat="1" applyFont="1" applyBorder="1" applyAlignment="1">
      <alignment horizontal="right" vertical="top" wrapText="1"/>
    </xf>
    <xf numFmtId="8" fontId="92" fillId="0" borderId="0" xfId="7" applyNumberFormat="1" applyFont="1" applyAlignment="1">
      <alignment horizontal="right" vertical="top" wrapText="1"/>
    </xf>
    <xf numFmtId="8" fontId="92" fillId="0" borderId="87" xfId="7" applyNumberFormat="1" applyFont="1" applyBorder="1" applyAlignment="1">
      <alignment horizontal="right" vertical="top" wrapText="1"/>
    </xf>
    <xf numFmtId="8" fontId="92" fillId="0" borderId="80" xfId="7" applyNumberFormat="1" applyFont="1" applyBorder="1" applyAlignment="1">
      <alignment horizontal="right" vertical="top" wrapText="1"/>
    </xf>
    <xf numFmtId="49" fontId="25" fillId="4" borderId="123" xfId="0" applyNumberFormat="1" applyFont="1" applyFill="1" applyBorder="1" applyAlignment="1" applyProtection="1">
      <alignment horizontal="left"/>
      <protection locked="0"/>
    </xf>
    <xf numFmtId="49" fontId="25" fillId="4" borderId="82" xfId="0" applyNumberFormat="1" applyFont="1" applyFill="1" applyBorder="1" applyAlignment="1" applyProtection="1">
      <alignment horizontal="left"/>
      <protection locked="0"/>
    </xf>
    <xf numFmtId="0" fontId="9" fillId="0" borderId="82" xfId="0" applyFont="1" applyBorder="1" applyAlignment="1">
      <alignment horizontal="left" wrapText="1"/>
    </xf>
    <xf numFmtId="0" fontId="92" fillId="0" borderId="96" xfId="7" applyFont="1" applyBorder="1" applyAlignment="1">
      <alignment horizontal="left" vertical="top" wrapText="1"/>
    </xf>
    <xf numFmtId="0" fontId="92" fillId="0" borderId="97" xfId="7" applyFont="1" applyBorder="1" applyAlignment="1">
      <alignment horizontal="left" vertical="top" wrapText="1"/>
    </xf>
    <xf numFmtId="0" fontId="92" fillId="0" borderId="98" xfId="7" applyFont="1" applyBorder="1" applyAlignment="1">
      <alignment horizontal="left" vertical="top" wrapText="1"/>
    </xf>
    <xf numFmtId="0" fontId="92" fillId="0" borderId="99" xfId="7" applyFont="1" applyBorder="1" applyAlignment="1">
      <alignment horizontal="left" vertical="top" wrapText="1"/>
    </xf>
    <xf numFmtId="0" fontId="92" fillId="0" borderId="99" xfId="7" applyFont="1" applyBorder="1" applyAlignment="1">
      <alignment horizontal="left" vertical="top" wrapText="1" indent="3"/>
    </xf>
    <xf numFmtId="0" fontId="92" fillId="0" borderId="100" xfId="7" applyFont="1" applyBorder="1" applyAlignment="1">
      <alignment horizontal="left" vertical="top" wrapText="1"/>
    </xf>
    <xf numFmtId="0" fontId="92" fillId="0" borderId="101" xfId="7" applyFont="1" applyBorder="1" applyAlignment="1">
      <alignment horizontal="left" vertical="top" wrapText="1"/>
    </xf>
    <xf numFmtId="0" fontId="92" fillId="0" borderId="101" xfId="7" applyFont="1" applyBorder="1" applyAlignment="1">
      <alignment horizontal="left" vertical="top" wrapText="1" indent="3"/>
    </xf>
    <xf numFmtId="0" fontId="92" fillId="0" borderId="90" xfId="7" applyFont="1" applyBorder="1" applyAlignment="1">
      <alignment horizontal="left" vertical="top" wrapText="1"/>
    </xf>
    <xf numFmtId="0" fontId="92" fillId="0" borderId="0" xfId="7" applyFont="1" applyAlignment="1">
      <alignment horizontal="left" vertical="top" wrapText="1"/>
    </xf>
    <xf numFmtId="0" fontId="92" fillId="0" borderId="102" xfId="7" applyFont="1" applyBorder="1" applyAlignment="1">
      <alignment horizontal="left" vertical="top" wrapText="1"/>
    </xf>
    <xf numFmtId="0" fontId="92" fillId="0" borderId="5" xfId="7" applyFont="1" applyBorder="1" applyAlignment="1">
      <alignment horizontal="left" vertical="top" wrapText="1"/>
    </xf>
    <xf numFmtId="0" fontId="92" fillId="0" borderId="103" xfId="7" applyFont="1" applyBorder="1" applyAlignment="1">
      <alignment horizontal="left" vertical="top" wrapText="1"/>
    </xf>
    <xf numFmtId="0" fontId="92" fillId="0" borderId="104" xfId="7" applyFont="1" applyBorder="1" applyAlignment="1">
      <alignment horizontal="left" vertical="top" wrapText="1"/>
    </xf>
    <xf numFmtId="0" fontId="92" fillId="0" borderId="105" xfId="7" applyFont="1" applyBorder="1" applyAlignment="1">
      <alignment horizontal="left" vertical="top" wrapText="1" indent="3"/>
    </xf>
    <xf numFmtId="0" fontId="92" fillId="0" borderId="104" xfId="7" applyFont="1" applyBorder="1" applyAlignment="1">
      <alignment horizontal="left" vertical="top" wrapText="1" indent="3"/>
    </xf>
    <xf numFmtId="0" fontId="92" fillId="0" borderId="91" xfId="7" applyFont="1" applyBorder="1" applyAlignment="1">
      <alignment horizontal="left" vertical="top" wrapText="1"/>
    </xf>
    <xf numFmtId="0" fontId="92" fillId="0" borderId="112" xfId="7" applyFont="1" applyBorder="1" applyAlignment="1">
      <alignment horizontal="left" vertical="top" wrapText="1"/>
    </xf>
    <xf numFmtId="0" fontId="93" fillId="0" borderId="90" xfId="7" applyFont="1" applyBorder="1" applyAlignment="1">
      <alignment horizontal="left" vertical="top" wrapText="1"/>
    </xf>
    <xf numFmtId="0" fontId="93" fillId="0" borderId="0" xfId="7" applyFont="1" applyAlignment="1">
      <alignment horizontal="left" vertical="top" wrapText="1"/>
    </xf>
    <xf numFmtId="0" fontId="93" fillId="0" borderId="94" xfId="7" applyFont="1" applyBorder="1" applyAlignment="1">
      <alignment horizontal="left" vertical="top" wrapText="1"/>
    </xf>
    <xf numFmtId="0" fontId="93" fillId="0" borderId="95" xfId="7" applyFont="1" applyBorder="1" applyAlignment="1">
      <alignment horizontal="left" vertical="top" wrapText="1"/>
    </xf>
    <xf numFmtId="0" fontId="92" fillId="0" borderId="113" xfId="7" applyFont="1" applyBorder="1" applyAlignment="1">
      <alignment horizontal="left" vertical="top" wrapText="1"/>
    </xf>
    <xf numFmtId="0" fontId="92" fillId="0" borderId="114" xfId="7" applyFont="1" applyBorder="1" applyAlignment="1">
      <alignment horizontal="left" vertical="top" wrapText="1"/>
    </xf>
    <xf numFmtId="0" fontId="92" fillId="0" borderId="106" xfId="7" applyFont="1" applyBorder="1" applyAlignment="1">
      <alignment horizontal="left" vertical="top" wrapText="1"/>
    </xf>
    <xf numFmtId="0" fontId="92" fillId="0" borderId="107" xfId="7" applyFont="1" applyBorder="1" applyAlignment="1">
      <alignment horizontal="left" vertical="top" wrapText="1"/>
    </xf>
    <xf numFmtId="0" fontId="92" fillId="0" borderId="82" xfId="7" applyFont="1" applyBorder="1" applyAlignment="1">
      <alignment horizontal="left" vertical="top" wrapText="1"/>
    </xf>
    <xf numFmtId="0" fontId="92" fillId="0" borderId="109" xfId="7" applyFont="1" applyBorder="1" applyAlignment="1">
      <alignment horizontal="left" vertical="top" wrapText="1"/>
    </xf>
    <xf numFmtId="0" fontId="93" fillId="0" borderId="108" xfId="7" applyFont="1" applyBorder="1" applyAlignment="1">
      <alignment horizontal="left" vertical="top" wrapText="1"/>
    </xf>
    <xf numFmtId="0" fontId="93" fillId="0" borderId="106" xfId="7" applyFont="1" applyBorder="1" applyAlignment="1">
      <alignment horizontal="left" vertical="top" wrapText="1"/>
    </xf>
    <xf numFmtId="0" fontId="92" fillId="0" borderId="110" xfId="7" applyFont="1" applyBorder="1" applyAlignment="1">
      <alignment horizontal="left" vertical="top" wrapText="1"/>
    </xf>
    <xf numFmtId="0" fontId="92" fillId="0" borderId="81" xfId="7" applyFont="1" applyBorder="1" applyAlignment="1">
      <alignment horizontal="left" vertical="top" wrapText="1"/>
    </xf>
    <xf numFmtId="0" fontId="92" fillId="0" borderId="111" xfId="7" applyFont="1" applyBorder="1" applyAlignment="1">
      <alignment horizontal="left" vertical="top" wrapText="1"/>
    </xf>
    <xf numFmtId="0" fontId="92" fillId="0" borderId="115" xfId="7" applyFont="1" applyBorder="1" applyAlignment="1">
      <alignment horizontal="left" vertical="top" wrapText="1"/>
    </xf>
    <xf numFmtId="0" fontId="92" fillId="0" borderId="116" xfId="7" applyFont="1" applyBorder="1" applyAlignment="1">
      <alignment horizontal="left" vertical="top" wrapText="1"/>
    </xf>
    <xf numFmtId="0" fontId="93" fillId="0" borderId="117" xfId="7" applyFont="1" applyBorder="1" applyAlignment="1">
      <alignment vertical="top" wrapText="1"/>
    </xf>
    <xf numFmtId="0" fontId="93" fillId="0" borderId="115" xfId="7" applyFont="1" applyBorder="1" applyAlignment="1">
      <alignment vertical="top" wrapText="1"/>
    </xf>
    <xf numFmtId="0" fontId="93" fillId="0" borderId="90" xfId="7" applyFont="1" applyBorder="1" applyAlignment="1">
      <alignment vertical="top" wrapText="1"/>
    </xf>
    <xf numFmtId="0" fontId="93" fillId="0" borderId="0" xfId="7" applyFont="1" applyAlignment="1">
      <alignment vertical="top" wrapText="1"/>
    </xf>
    <xf numFmtId="0" fontId="93" fillId="0" borderId="120" xfId="7" applyFont="1" applyBorder="1" applyAlignment="1">
      <alignment vertical="top" wrapText="1"/>
    </xf>
    <xf numFmtId="0" fontId="93" fillId="0" borderId="80" xfId="7" applyFont="1" applyBorder="1" applyAlignment="1">
      <alignment vertical="top" wrapText="1"/>
    </xf>
    <xf numFmtId="0" fontId="92" fillId="0" borderId="118" xfId="7" applyFont="1" applyBorder="1" applyAlignment="1">
      <alignment horizontal="left" vertical="top" wrapText="1"/>
    </xf>
    <xf numFmtId="0" fontId="92" fillId="0" borderId="119" xfId="7" applyFont="1" applyBorder="1" applyAlignment="1">
      <alignment horizontal="left" vertical="top" wrapText="1"/>
    </xf>
    <xf numFmtId="0" fontId="93" fillId="0" borderId="117" xfId="7" applyFont="1" applyBorder="1" applyAlignment="1">
      <alignment horizontal="left" vertical="top" wrapText="1"/>
    </xf>
    <xf numFmtId="0" fontId="93" fillId="0" borderId="115" xfId="7" applyFont="1" applyBorder="1" applyAlignment="1">
      <alignment horizontal="left" vertical="top" wrapText="1"/>
    </xf>
    <xf numFmtId="0" fontId="92" fillId="0" borderId="121" xfId="7" applyFont="1" applyBorder="1" applyAlignment="1">
      <alignment horizontal="left" vertical="top" wrapText="1"/>
    </xf>
    <xf numFmtId="0" fontId="92" fillId="0" borderId="89" xfId="7" applyFont="1" applyBorder="1" applyAlignment="1">
      <alignment horizontal="left" vertical="top" wrapText="1"/>
    </xf>
    <xf numFmtId="0" fontId="93" fillId="0" borderId="122" xfId="7" applyFont="1" applyBorder="1" applyAlignment="1">
      <alignment horizontal="left" vertical="top" wrapText="1"/>
    </xf>
    <xf numFmtId="0" fontId="93" fillId="0" borderId="121" xfId="7" applyFont="1" applyBorder="1" applyAlignment="1">
      <alignment horizontal="left" vertical="top" wrapText="1"/>
    </xf>
    <xf numFmtId="0" fontId="93" fillId="0" borderId="120" xfId="7" applyFont="1" applyBorder="1" applyAlignment="1">
      <alignment horizontal="left" vertical="top" wrapText="1"/>
    </xf>
    <xf numFmtId="0" fontId="93" fillId="0" borderId="80" xfId="7" applyFont="1" applyBorder="1" applyAlignment="1">
      <alignment horizontal="left" vertical="top" wrapText="1"/>
    </xf>
    <xf numFmtId="164" fontId="0" fillId="8" borderId="54" xfId="4" applyNumberFormat="1" applyFont="1" applyFill="1" applyBorder="1" applyAlignment="1" applyProtection="1">
      <alignment horizontal="center"/>
    </xf>
    <xf numFmtId="164" fontId="0" fillId="8" borderId="50" xfId="4" applyNumberFormat="1" applyFont="1" applyFill="1" applyBorder="1" applyAlignment="1" applyProtection="1">
      <alignment horizontal="center"/>
    </xf>
    <xf numFmtId="43" fontId="8" fillId="8" borderId="50" xfId="4" applyFont="1" applyFill="1" applyBorder="1" applyAlignment="1" applyProtection="1"/>
    <xf numFmtId="164" fontId="15" fillId="8" borderId="54" xfId="4" applyNumberFormat="1" applyFont="1" applyFill="1" applyBorder="1" applyAlignment="1" applyProtection="1"/>
    <xf numFmtId="164" fontId="15" fillId="8" borderId="50" xfId="4" applyNumberFormat="1" applyFont="1" applyFill="1" applyBorder="1" applyAlignment="1" applyProtection="1"/>
    <xf numFmtId="43" fontId="0" fillId="8" borderId="50" xfId="4" applyFont="1" applyFill="1" applyBorder="1" applyProtection="1"/>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xr:uid="{00000000-0005-0000-0000-000004000000}"/>
    <cellStyle name="Normal" xfId="0" builtinId="0"/>
    <cellStyle name="Normal 2" xfId="7" xr:uid="{00000000-0005-0000-0000-000006000000}"/>
    <cellStyle name="Percent" xfId="1" xr:uid="{00000000-0005-0000-0000-000007000000}"/>
  </cellStyles>
  <dxfs count="8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hair">
          <color auto="1"/>
        </top>
        <bottom style="hair">
          <color auto="1"/>
        </bottom>
        <vertical/>
        <horizontal style="hair">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hair">
          <color auto="1"/>
        </top>
        <bottom style="hair">
          <color auto="1"/>
        </bottom>
        <vertical/>
        <horizontal style="hair">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border diagonalUp="0" diagonalDown="0" outline="0">
        <left style="thin">
          <color auto="1"/>
        </left>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indexed="26"/>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protection locked="0" hidden="0"/>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auto="1"/>
        </left>
        <right style="thin">
          <color auto="1"/>
        </right>
        <top style="dotted">
          <color auto="1"/>
        </top>
        <bottom style="dotted">
          <color auto="1"/>
        </bottom>
      </border>
    </dxf>
    <dxf>
      <font>
        <b/>
        <i val="0"/>
        <strike val="0"/>
        <condense val="0"/>
        <extend val="0"/>
        <outline val="0"/>
        <shadow val="0"/>
        <u val="none"/>
        <vertAlign val="baseline"/>
        <sz val="12"/>
        <color indexed="8"/>
        <name val="Arial"/>
        <family val="2"/>
        <scheme val="none"/>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left" vertical="bottom" textRotation="0" wrapText="0" indent="0" justifyLastLine="0" shrinkToFit="0" readingOrder="0"/>
      <border diagonalUp="0" diagonalDown="0" outline="0">
        <left/>
        <right style="thin">
          <color auto="1"/>
        </right>
        <top style="dotted">
          <color auto="1"/>
        </top>
        <bottom style="dotted">
          <color auto="1"/>
        </bottom>
      </border>
      <protection locked="0" hidden="0"/>
    </dxf>
    <dxf>
      <border outline="0">
        <left style="thin">
          <color auto="1"/>
        </left>
        <right style="thin">
          <color auto="1"/>
        </right>
        <top style="thin">
          <color auto="1"/>
        </top>
        <bottom style="thin">
          <color auto="1"/>
        </bottom>
      </border>
    </dxf>
    <dxf>
      <font>
        <b val="0"/>
        <strike val="0"/>
        <outline val="0"/>
        <shadow val="0"/>
        <u val="none"/>
        <vertAlign val="baseline"/>
        <color indexed="8"/>
        <name val="Calibri"/>
        <family val="2"/>
        <scheme val="minor"/>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center" vertical="bottom" textRotation="0" wrapText="0" indent="0" justifyLastLine="0" shrinkToFit="0" readingOrder="0"/>
      <border diagonalUp="0" diagonalDown="0">
        <left style="thin">
          <color auto="1"/>
        </left>
        <right/>
        <top style="dotted">
          <color auto="1"/>
        </top>
        <bottom/>
        <vertical/>
        <horizontal/>
      </border>
      <protection locked="0" hidden="0"/>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center" vertical="bottom" textRotation="0" wrapText="0" indent="0" justifyLastLine="0" shrinkToFit="0" readingOrder="0"/>
      <border diagonalUp="0" diagonalDown="0">
        <left style="thin">
          <color auto="1"/>
        </left>
        <right style="thin">
          <color auto="1"/>
        </right>
        <top style="dotted">
          <color auto="1"/>
        </top>
        <bottom style="dotted">
          <color auto="1"/>
        </bottom>
        <vertical/>
        <horizontal style="dotted">
          <color auto="1"/>
        </horizontal>
      </border>
      <protection locked="0" hidden="0"/>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center" vertical="bottom" textRotation="0" wrapText="0" indent="0" justifyLastLine="0" shrinkToFit="0" readingOrder="0"/>
      <border diagonalUp="0" diagonalDown="0">
        <left style="thin">
          <color auto="1"/>
        </left>
        <right style="thin">
          <color auto="1"/>
        </right>
        <top style="dotted">
          <color auto="1"/>
        </top>
        <bottom/>
        <vertical/>
        <horizontal/>
      </border>
      <protection locked="0" hidden="0"/>
    </dxf>
    <dxf>
      <font>
        <b/>
        <i val="0"/>
        <strike val="0"/>
        <condense val="0"/>
        <extend val="0"/>
        <outline val="0"/>
        <shadow val="0"/>
        <u val="none"/>
        <vertAlign val="baseline"/>
        <sz val="12"/>
        <color indexed="8"/>
        <name val="Arial"/>
        <family val="2"/>
        <scheme val="none"/>
      </font>
      <fill>
        <patternFill patternType="solid">
          <fgColor indexed="64"/>
          <bgColor indexed="26"/>
        </patternFill>
      </fill>
      <alignment horizontal="center" vertical="bottom" textRotation="0" wrapText="0" indent="0" justifyLastLine="0" shrinkToFit="0" readingOrder="0"/>
      <border diagonalUp="0" diagonalDown="0">
        <left style="thin">
          <color auto="1"/>
        </left>
        <right style="thin">
          <color auto="1"/>
        </right>
        <top style="dotted">
          <color auto="1"/>
        </top>
        <bottom/>
        <vertical/>
        <horizontal/>
      </border>
      <protection locked="0" hidden="0"/>
    </dxf>
    <dxf>
      <font>
        <b/>
        <i val="0"/>
        <strike val="0"/>
        <condense val="0"/>
        <extend val="0"/>
        <outline val="0"/>
        <shadow val="0"/>
        <u val="none"/>
        <vertAlign val="baseline"/>
        <sz val="12"/>
        <color indexed="8"/>
        <name val="Arial"/>
        <family val="2"/>
        <scheme val="none"/>
      </font>
      <fill>
        <patternFill patternType="solid">
          <fgColor indexed="64"/>
          <bgColor indexed="26"/>
        </patternFill>
      </fill>
      <border diagonalUp="0" diagonalDown="0">
        <left/>
        <right style="thin">
          <color auto="1"/>
        </right>
        <top style="dotted">
          <color auto="1"/>
        </top>
        <bottom/>
        <vertical/>
        <horizontal/>
      </border>
      <protection locked="0" hidden="0"/>
    </dxf>
    <dxf>
      <border outline="0">
        <right style="thin">
          <color auto="1"/>
        </right>
        <top style="thin">
          <color auto="1"/>
        </top>
      </border>
    </dxf>
    <dxf>
      <border outline="0">
        <bottom style="thin">
          <color auto="1"/>
        </bottom>
      </border>
    </dxf>
    <dxf>
      <font>
        <b val="0"/>
        <i val="0"/>
        <strike val="0"/>
        <condense val="0"/>
        <extend val="0"/>
        <outline val="0"/>
        <shadow val="0"/>
        <u val="none"/>
        <vertAlign val="baseline"/>
        <sz val="10"/>
        <color indexed="8"/>
        <name val="Arial"/>
        <family val="2"/>
        <scheme val="none"/>
      </font>
      <numFmt numFmtId="30" formatCode="@"/>
      <alignment horizontal="center" vertical="bottom" textRotation="0" wrapText="0" indent="0" justifyLastLine="0" shrinkToFit="0" readingOrder="0"/>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38100</xdr:colOff>
      <xdr:row>24</xdr:row>
      <xdr:rowOff>76200</xdr:rowOff>
    </xdr:from>
    <xdr:to>
      <xdr:col>1</xdr:col>
      <xdr:colOff>85725</xdr:colOff>
      <xdr:row>24</xdr:row>
      <xdr:rowOff>142875</xdr:rowOff>
    </xdr:to>
    <xdr:sp macro="" textlink="">
      <xdr:nvSpPr>
        <xdr:cNvPr id="2" name="Isosceles Triangle 1">
          <a:extLst>
            <a:ext uri="{FF2B5EF4-FFF2-40B4-BE49-F238E27FC236}">
              <a16:creationId xmlns:a16="http://schemas.microsoft.com/office/drawing/2014/main" id="{00000000-0008-0000-2200-000002000000}"/>
            </a:ext>
          </a:extLst>
        </xdr:cNvPr>
        <xdr:cNvSpPr/>
      </xdr:nvSpPr>
      <xdr:spPr>
        <a:xfrm rot="5400000">
          <a:off x="647700" y="3990975"/>
          <a:ext cx="47625" cy="66675"/>
        </a:xfrm>
        <a:prstGeom prst="triangle">
          <a:avLst/>
        </a:prstGeom>
        <a:ln/>
      </xdr:spPr>
      <xdr:style>
        <a:lnRef idx="2">
          <a:schemeClr val="tx1">
            <a:shade val="50000"/>
          </a:schemeClr>
        </a:lnRef>
        <a:fillRef idx="1">
          <a:schemeClr val="tx1"/>
        </a:fillRef>
        <a:effectRef idx="0">
          <a:schemeClr val="tx1"/>
        </a:effectRef>
        <a:fontRef idx="minor">
          <a:schemeClr val="bg1"/>
        </a:fontRef>
      </xdr:style>
      <xdr:txBody>
        <a:bodyPr vertOverflow="clip" rtlCol="0" anchor="ctr"/>
        <a:lstStyle/>
        <a:p>
          <a:endParaRPr lang="en-US"/>
        </a:p>
      </xdr:txBody>
    </xdr:sp>
    <xdr:clientData/>
  </xdr:twoCellAnchor>
  <xdr:twoCellAnchor>
    <xdr:from>
      <xdr:col>1</xdr:col>
      <xdr:colOff>38100</xdr:colOff>
      <xdr:row>27</xdr:row>
      <xdr:rowOff>76200</xdr:rowOff>
    </xdr:from>
    <xdr:to>
      <xdr:col>1</xdr:col>
      <xdr:colOff>85725</xdr:colOff>
      <xdr:row>27</xdr:row>
      <xdr:rowOff>142875</xdr:rowOff>
    </xdr:to>
    <xdr:sp macro="" textlink="">
      <xdr:nvSpPr>
        <xdr:cNvPr id="3" name="Isosceles Triangle 2">
          <a:extLst>
            <a:ext uri="{FF2B5EF4-FFF2-40B4-BE49-F238E27FC236}">
              <a16:creationId xmlns:a16="http://schemas.microsoft.com/office/drawing/2014/main" id="{00000000-0008-0000-2200-000003000000}"/>
            </a:ext>
          </a:extLst>
        </xdr:cNvPr>
        <xdr:cNvSpPr/>
      </xdr:nvSpPr>
      <xdr:spPr>
        <a:xfrm rot="5400000">
          <a:off x="647700" y="4400550"/>
          <a:ext cx="47625" cy="66675"/>
        </a:xfrm>
        <a:prstGeom prst="triangle">
          <a:avLst/>
        </a:prstGeom>
        <a:ln/>
      </xdr:spPr>
      <xdr:style>
        <a:lnRef idx="2">
          <a:schemeClr val="tx1">
            <a:shade val="50000"/>
          </a:schemeClr>
        </a:lnRef>
        <a:fillRef idx="1">
          <a:schemeClr val="tx1"/>
        </a:fillRef>
        <a:effectRef idx="0">
          <a:schemeClr val="tx1"/>
        </a:effectRef>
        <a:fontRef idx="minor">
          <a:schemeClr val="bg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38101</xdr:colOff>
      <xdr:row>1</xdr:row>
      <xdr:rowOff>390525</xdr:rowOff>
    </xdr:from>
    <xdr:to>
      <xdr:col>0</xdr:col>
      <xdr:colOff>781050</xdr:colOff>
      <xdr:row>3</xdr:row>
      <xdr:rowOff>342901</xdr:rowOff>
    </xdr:to>
    <xdr:pic>
      <xdr:nvPicPr>
        <xdr:cNvPr id="2" name="Picture 1">
          <a:extLst>
            <a:ext uri="{FF2B5EF4-FFF2-40B4-BE49-F238E27FC236}">
              <a16:creationId xmlns:a16="http://schemas.microsoft.com/office/drawing/2014/main" id="{00000000-0008-0000-7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1" y="628650"/>
          <a:ext cx="742949" cy="77152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0</xdr:colOff>
          <xdr:row>4</xdr:row>
          <xdr:rowOff>47625</xdr:rowOff>
        </xdr:from>
        <xdr:to>
          <xdr:col>5</xdr:col>
          <xdr:colOff>733425</xdr:colOff>
          <xdr:row>4</xdr:row>
          <xdr:rowOff>266700</xdr:rowOff>
        </xdr:to>
        <xdr:sp macro="" textlink="">
          <xdr:nvSpPr>
            <xdr:cNvPr id="176129" name="Check Box 1" hidden="1">
              <a:extLst>
                <a:ext uri="{63B3BB69-23CF-44E3-9099-C40C66FF867C}">
                  <a14:compatExt spid="_x0000_s176129"/>
                </a:ext>
                <a:ext uri="{FF2B5EF4-FFF2-40B4-BE49-F238E27FC236}">
                  <a16:creationId xmlns:a16="http://schemas.microsoft.com/office/drawing/2014/main" id="{00000000-0008-0000-7C00-00000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4</xdr:row>
          <xdr:rowOff>28575</xdr:rowOff>
        </xdr:from>
        <xdr:to>
          <xdr:col>6</xdr:col>
          <xdr:colOff>342900</xdr:colOff>
          <xdr:row>4</xdr:row>
          <xdr:rowOff>257175</xdr:rowOff>
        </xdr:to>
        <xdr:sp macro="" textlink="">
          <xdr:nvSpPr>
            <xdr:cNvPr id="176130" name="Check Box 2" hidden="1">
              <a:extLst>
                <a:ext uri="{63B3BB69-23CF-44E3-9099-C40C66FF867C}">
                  <a14:compatExt spid="_x0000_s176130"/>
                </a:ext>
                <a:ext uri="{FF2B5EF4-FFF2-40B4-BE49-F238E27FC236}">
                  <a16:creationId xmlns:a16="http://schemas.microsoft.com/office/drawing/2014/main" id="{00000000-0008-0000-7C00-00000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EFT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4</xdr:row>
          <xdr:rowOff>28575</xdr:rowOff>
        </xdr:from>
        <xdr:to>
          <xdr:col>8</xdr:col>
          <xdr:colOff>190500</xdr:colOff>
          <xdr:row>4</xdr:row>
          <xdr:rowOff>257175</xdr:rowOff>
        </xdr:to>
        <xdr:sp macro="" textlink="">
          <xdr:nvSpPr>
            <xdr:cNvPr id="176131" name="Check Box 3" hidden="1">
              <a:extLst>
                <a:ext uri="{63B3BB69-23CF-44E3-9099-C40C66FF867C}">
                  <a14:compatExt spid="_x0000_s176131"/>
                </a:ext>
                <a:ext uri="{FF2B5EF4-FFF2-40B4-BE49-F238E27FC236}">
                  <a16:creationId xmlns:a16="http://schemas.microsoft.com/office/drawing/2014/main" id="{00000000-0008-0000-7C00-00000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FILING FEES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10</xdr:row>
          <xdr:rowOff>28575</xdr:rowOff>
        </xdr:from>
        <xdr:to>
          <xdr:col>3</xdr:col>
          <xdr:colOff>981075</xdr:colOff>
          <xdr:row>10</xdr:row>
          <xdr:rowOff>295275</xdr:rowOff>
        </xdr:to>
        <xdr:sp macro="" textlink="">
          <xdr:nvSpPr>
            <xdr:cNvPr id="176134" name="Check Box 6" descr="January 1 - June 30, " hidden="1">
              <a:extLst>
                <a:ext uri="{63B3BB69-23CF-44E3-9099-C40C66FF867C}">
                  <a14:compatExt spid="_x0000_s176134"/>
                </a:ext>
                <a:ext uri="{FF2B5EF4-FFF2-40B4-BE49-F238E27FC236}">
                  <a16:creationId xmlns:a16="http://schemas.microsoft.com/office/drawing/2014/main" id="{00000000-0008-0000-7C00-00000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11</xdr:row>
          <xdr:rowOff>66675</xdr:rowOff>
        </xdr:from>
        <xdr:to>
          <xdr:col>2</xdr:col>
          <xdr:colOff>1343025</xdr:colOff>
          <xdr:row>11</xdr:row>
          <xdr:rowOff>266700</xdr:rowOff>
        </xdr:to>
        <xdr:sp macro="" textlink="">
          <xdr:nvSpPr>
            <xdr:cNvPr id="176135" name="Check Box 7" descr="January 1 - June 30, " hidden="1">
              <a:extLst>
                <a:ext uri="{63B3BB69-23CF-44E3-9099-C40C66FF867C}">
                  <a14:compatExt spid="_x0000_s176135"/>
                </a:ext>
                <a:ext uri="{FF2B5EF4-FFF2-40B4-BE49-F238E27FC236}">
                  <a16:creationId xmlns:a16="http://schemas.microsoft.com/office/drawing/2014/main" id="{00000000-0008-0000-7C00-00000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10</xdr:row>
          <xdr:rowOff>28575</xdr:rowOff>
        </xdr:from>
        <xdr:to>
          <xdr:col>9</xdr:col>
          <xdr:colOff>0</xdr:colOff>
          <xdr:row>11</xdr:row>
          <xdr:rowOff>0</xdr:rowOff>
        </xdr:to>
        <xdr:sp macro="" textlink="">
          <xdr:nvSpPr>
            <xdr:cNvPr id="176136" name="Check Box 8" hidden="1">
              <a:extLst>
                <a:ext uri="{63B3BB69-23CF-44E3-9099-C40C66FF867C}">
                  <a14:compatExt spid="_x0000_s176136"/>
                </a:ext>
                <a:ext uri="{FF2B5EF4-FFF2-40B4-BE49-F238E27FC236}">
                  <a16:creationId xmlns:a16="http://schemas.microsoft.com/office/drawing/2014/main" id="{00000000-0008-0000-7C00-00000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11</xdr:row>
          <xdr:rowOff>9525</xdr:rowOff>
        </xdr:from>
        <xdr:to>
          <xdr:col>9</xdr:col>
          <xdr:colOff>9525</xdr:colOff>
          <xdr:row>11</xdr:row>
          <xdr:rowOff>295275</xdr:rowOff>
        </xdr:to>
        <xdr:sp macro="" textlink="">
          <xdr:nvSpPr>
            <xdr:cNvPr id="176137" name="Check Box 9" hidden="1">
              <a:extLst>
                <a:ext uri="{63B3BB69-23CF-44E3-9099-C40C66FF867C}">
                  <a14:compatExt spid="_x0000_s176137"/>
                </a:ext>
                <a:ext uri="{FF2B5EF4-FFF2-40B4-BE49-F238E27FC236}">
                  <a16:creationId xmlns:a16="http://schemas.microsoft.com/office/drawing/2014/main" id="{00000000-0008-0000-7C00-000009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11</xdr:row>
          <xdr:rowOff>28575</xdr:rowOff>
        </xdr:from>
        <xdr:to>
          <xdr:col>3</xdr:col>
          <xdr:colOff>981075</xdr:colOff>
          <xdr:row>12</xdr:row>
          <xdr:rowOff>9525</xdr:rowOff>
        </xdr:to>
        <xdr:sp macro="" textlink="">
          <xdr:nvSpPr>
            <xdr:cNvPr id="176138" name="Check Box 10" descr="January 1 - June 30, " hidden="1">
              <a:extLst>
                <a:ext uri="{63B3BB69-23CF-44E3-9099-C40C66FF867C}">
                  <a14:compatExt spid="_x0000_s176138"/>
                </a:ext>
                <a:ext uri="{FF2B5EF4-FFF2-40B4-BE49-F238E27FC236}">
                  <a16:creationId xmlns:a16="http://schemas.microsoft.com/office/drawing/2014/main" id="{00000000-0008-0000-7C00-00000A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14</xdr:row>
          <xdr:rowOff>28575</xdr:rowOff>
        </xdr:from>
        <xdr:to>
          <xdr:col>3</xdr:col>
          <xdr:colOff>981075</xdr:colOff>
          <xdr:row>14</xdr:row>
          <xdr:rowOff>295275</xdr:rowOff>
        </xdr:to>
        <xdr:sp macro="" textlink="">
          <xdr:nvSpPr>
            <xdr:cNvPr id="176139" name="Check Box 11" descr="January 1 - June 30, " hidden="1">
              <a:extLst>
                <a:ext uri="{63B3BB69-23CF-44E3-9099-C40C66FF867C}">
                  <a14:compatExt spid="_x0000_s176139"/>
                </a:ext>
                <a:ext uri="{FF2B5EF4-FFF2-40B4-BE49-F238E27FC236}">
                  <a16:creationId xmlns:a16="http://schemas.microsoft.com/office/drawing/2014/main" id="{00000000-0008-0000-7C00-00000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15</xdr:row>
          <xdr:rowOff>28575</xdr:rowOff>
        </xdr:from>
        <xdr:to>
          <xdr:col>4</xdr:col>
          <xdr:colOff>0</xdr:colOff>
          <xdr:row>16</xdr:row>
          <xdr:rowOff>0</xdr:rowOff>
        </xdr:to>
        <xdr:sp macro="" textlink="">
          <xdr:nvSpPr>
            <xdr:cNvPr id="176140" name="Check Box 12" descr="January 1 - June 30, " hidden="1">
              <a:extLst>
                <a:ext uri="{63B3BB69-23CF-44E3-9099-C40C66FF867C}">
                  <a14:compatExt spid="_x0000_s176140"/>
                </a:ext>
                <a:ext uri="{FF2B5EF4-FFF2-40B4-BE49-F238E27FC236}">
                  <a16:creationId xmlns:a16="http://schemas.microsoft.com/office/drawing/2014/main" id="{00000000-0008-0000-7C00-00000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14</xdr:row>
          <xdr:rowOff>9525</xdr:rowOff>
        </xdr:from>
        <xdr:to>
          <xdr:col>8</xdr:col>
          <xdr:colOff>409575</xdr:colOff>
          <xdr:row>15</xdr:row>
          <xdr:rowOff>0</xdr:rowOff>
        </xdr:to>
        <xdr:sp macro="" textlink="">
          <xdr:nvSpPr>
            <xdr:cNvPr id="176141" name="Check Box 13" hidden="1">
              <a:extLst>
                <a:ext uri="{63B3BB69-23CF-44E3-9099-C40C66FF867C}">
                  <a14:compatExt spid="_x0000_s176141"/>
                </a:ext>
                <a:ext uri="{FF2B5EF4-FFF2-40B4-BE49-F238E27FC236}">
                  <a16:creationId xmlns:a16="http://schemas.microsoft.com/office/drawing/2014/main" id="{00000000-0008-0000-7C00-00000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15</xdr:row>
          <xdr:rowOff>9525</xdr:rowOff>
        </xdr:from>
        <xdr:to>
          <xdr:col>8</xdr:col>
          <xdr:colOff>409575</xdr:colOff>
          <xdr:row>15</xdr:row>
          <xdr:rowOff>295275</xdr:rowOff>
        </xdr:to>
        <xdr:sp macro="" textlink="">
          <xdr:nvSpPr>
            <xdr:cNvPr id="176142" name="Check Box 14" hidden="1">
              <a:extLst>
                <a:ext uri="{63B3BB69-23CF-44E3-9099-C40C66FF867C}">
                  <a14:compatExt spid="_x0000_s176142"/>
                </a:ext>
                <a:ext uri="{FF2B5EF4-FFF2-40B4-BE49-F238E27FC236}">
                  <a16:creationId xmlns:a16="http://schemas.microsoft.com/office/drawing/2014/main" id="{00000000-0008-0000-7C00-00000E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18</xdr:row>
          <xdr:rowOff>9525</xdr:rowOff>
        </xdr:from>
        <xdr:to>
          <xdr:col>4</xdr:col>
          <xdr:colOff>0</xdr:colOff>
          <xdr:row>18</xdr:row>
          <xdr:rowOff>295275</xdr:rowOff>
        </xdr:to>
        <xdr:sp macro="" textlink="">
          <xdr:nvSpPr>
            <xdr:cNvPr id="176143" name="Check Box 15" descr="January 1 - June 30, " hidden="1">
              <a:extLst>
                <a:ext uri="{63B3BB69-23CF-44E3-9099-C40C66FF867C}">
                  <a14:compatExt spid="_x0000_s176143"/>
                </a:ext>
                <a:ext uri="{FF2B5EF4-FFF2-40B4-BE49-F238E27FC236}">
                  <a16:creationId xmlns:a16="http://schemas.microsoft.com/office/drawing/2014/main" id="{00000000-0008-0000-7C00-00000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19</xdr:row>
          <xdr:rowOff>9525</xdr:rowOff>
        </xdr:from>
        <xdr:to>
          <xdr:col>4</xdr:col>
          <xdr:colOff>9525</xdr:colOff>
          <xdr:row>19</xdr:row>
          <xdr:rowOff>295275</xdr:rowOff>
        </xdr:to>
        <xdr:sp macro="" textlink="">
          <xdr:nvSpPr>
            <xdr:cNvPr id="176144" name="Check Box 16" descr="January 1 - June 30, " hidden="1">
              <a:extLst>
                <a:ext uri="{63B3BB69-23CF-44E3-9099-C40C66FF867C}">
                  <a14:compatExt spid="_x0000_s176144"/>
                </a:ext>
                <a:ext uri="{FF2B5EF4-FFF2-40B4-BE49-F238E27FC236}">
                  <a16:creationId xmlns:a16="http://schemas.microsoft.com/office/drawing/2014/main" id="{00000000-0008-0000-7C00-000010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9525</xdr:rowOff>
        </xdr:from>
        <xdr:to>
          <xdr:col>4</xdr:col>
          <xdr:colOff>0</xdr:colOff>
          <xdr:row>22</xdr:row>
          <xdr:rowOff>295275</xdr:rowOff>
        </xdr:to>
        <xdr:sp macro="" textlink="">
          <xdr:nvSpPr>
            <xdr:cNvPr id="176145" name="Check Box 17" descr="January 1 - June 30, " hidden="1">
              <a:extLst>
                <a:ext uri="{63B3BB69-23CF-44E3-9099-C40C66FF867C}">
                  <a14:compatExt spid="_x0000_s176145"/>
                </a:ext>
                <a:ext uri="{FF2B5EF4-FFF2-40B4-BE49-F238E27FC236}">
                  <a16:creationId xmlns:a16="http://schemas.microsoft.com/office/drawing/2014/main" id="{00000000-0008-0000-7C00-00001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66675</xdr:rowOff>
        </xdr:from>
        <xdr:to>
          <xdr:col>2</xdr:col>
          <xdr:colOff>1343025</xdr:colOff>
          <xdr:row>23</xdr:row>
          <xdr:rowOff>266700</xdr:rowOff>
        </xdr:to>
        <xdr:sp macro="" textlink="">
          <xdr:nvSpPr>
            <xdr:cNvPr id="176146" name="Check Box 18" descr="January 1 - June 30, " hidden="1">
              <a:extLst>
                <a:ext uri="{63B3BB69-23CF-44E3-9099-C40C66FF867C}">
                  <a14:compatExt spid="_x0000_s176146"/>
                </a:ext>
                <a:ext uri="{FF2B5EF4-FFF2-40B4-BE49-F238E27FC236}">
                  <a16:creationId xmlns:a16="http://schemas.microsoft.com/office/drawing/2014/main" id="{00000000-0008-0000-7C00-00001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28575</xdr:rowOff>
        </xdr:from>
        <xdr:to>
          <xdr:col>4</xdr:col>
          <xdr:colOff>9525</xdr:colOff>
          <xdr:row>23</xdr:row>
          <xdr:rowOff>295275</xdr:rowOff>
        </xdr:to>
        <xdr:sp macro="" textlink="">
          <xdr:nvSpPr>
            <xdr:cNvPr id="176147" name="Check Box 19" descr="January 1 - June 30, " hidden="1">
              <a:extLst>
                <a:ext uri="{63B3BB69-23CF-44E3-9099-C40C66FF867C}">
                  <a14:compatExt spid="_x0000_s176147"/>
                </a:ext>
                <a:ext uri="{FF2B5EF4-FFF2-40B4-BE49-F238E27FC236}">
                  <a16:creationId xmlns:a16="http://schemas.microsoft.com/office/drawing/2014/main" id="{00000000-0008-0000-7C00-00001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26</xdr:row>
          <xdr:rowOff>28575</xdr:rowOff>
        </xdr:from>
        <xdr:to>
          <xdr:col>4</xdr:col>
          <xdr:colOff>28575</xdr:colOff>
          <xdr:row>26</xdr:row>
          <xdr:rowOff>295275</xdr:rowOff>
        </xdr:to>
        <xdr:sp macro="" textlink="">
          <xdr:nvSpPr>
            <xdr:cNvPr id="176148" name="Check Box 20" descr="January 1 - June 30, " hidden="1">
              <a:extLst>
                <a:ext uri="{63B3BB69-23CF-44E3-9099-C40C66FF867C}">
                  <a14:compatExt spid="_x0000_s176148"/>
                </a:ext>
                <a:ext uri="{FF2B5EF4-FFF2-40B4-BE49-F238E27FC236}">
                  <a16:creationId xmlns:a16="http://schemas.microsoft.com/office/drawing/2014/main" id="{00000000-0008-0000-7C00-00001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66675</xdr:rowOff>
        </xdr:from>
        <xdr:to>
          <xdr:col>2</xdr:col>
          <xdr:colOff>1343025</xdr:colOff>
          <xdr:row>27</xdr:row>
          <xdr:rowOff>266700</xdr:rowOff>
        </xdr:to>
        <xdr:sp macro="" textlink="">
          <xdr:nvSpPr>
            <xdr:cNvPr id="176149" name="Check Box 21" descr="January 1 - June 30, " hidden="1">
              <a:extLst>
                <a:ext uri="{63B3BB69-23CF-44E3-9099-C40C66FF867C}">
                  <a14:compatExt spid="_x0000_s176149"/>
                </a:ext>
                <a:ext uri="{FF2B5EF4-FFF2-40B4-BE49-F238E27FC236}">
                  <a16:creationId xmlns:a16="http://schemas.microsoft.com/office/drawing/2014/main" id="{00000000-0008-0000-7C00-00001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66675</xdr:rowOff>
        </xdr:from>
        <xdr:to>
          <xdr:col>2</xdr:col>
          <xdr:colOff>1343025</xdr:colOff>
          <xdr:row>27</xdr:row>
          <xdr:rowOff>266700</xdr:rowOff>
        </xdr:to>
        <xdr:sp macro="" textlink="">
          <xdr:nvSpPr>
            <xdr:cNvPr id="176150" name="Check Box 22" descr="January 1 - June 30, " hidden="1">
              <a:extLst>
                <a:ext uri="{63B3BB69-23CF-44E3-9099-C40C66FF867C}">
                  <a14:compatExt spid="_x0000_s176150"/>
                </a:ext>
                <a:ext uri="{FF2B5EF4-FFF2-40B4-BE49-F238E27FC236}">
                  <a16:creationId xmlns:a16="http://schemas.microsoft.com/office/drawing/2014/main" id="{00000000-0008-0000-7C00-00001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27</xdr:row>
          <xdr:rowOff>28575</xdr:rowOff>
        </xdr:from>
        <xdr:to>
          <xdr:col>4</xdr:col>
          <xdr:colOff>0</xdr:colOff>
          <xdr:row>28</xdr:row>
          <xdr:rowOff>9525</xdr:rowOff>
        </xdr:to>
        <xdr:sp macro="" textlink="">
          <xdr:nvSpPr>
            <xdr:cNvPr id="176151" name="Check Box 23" descr="January 1 - June 30, " hidden="1">
              <a:extLst>
                <a:ext uri="{63B3BB69-23CF-44E3-9099-C40C66FF867C}">
                  <a14:compatExt spid="_x0000_s176151"/>
                </a:ext>
                <a:ext uri="{FF2B5EF4-FFF2-40B4-BE49-F238E27FC236}">
                  <a16:creationId xmlns:a16="http://schemas.microsoft.com/office/drawing/2014/main" id="{00000000-0008-0000-7C00-00001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18</xdr:row>
          <xdr:rowOff>9525</xdr:rowOff>
        </xdr:from>
        <xdr:to>
          <xdr:col>8</xdr:col>
          <xdr:colOff>419100</xdr:colOff>
          <xdr:row>18</xdr:row>
          <xdr:rowOff>295275</xdr:rowOff>
        </xdr:to>
        <xdr:sp macro="" textlink="">
          <xdr:nvSpPr>
            <xdr:cNvPr id="176152" name="Check Box 24" hidden="1">
              <a:extLst>
                <a:ext uri="{63B3BB69-23CF-44E3-9099-C40C66FF867C}">
                  <a14:compatExt spid="_x0000_s176152"/>
                </a:ext>
                <a:ext uri="{FF2B5EF4-FFF2-40B4-BE49-F238E27FC236}">
                  <a16:creationId xmlns:a16="http://schemas.microsoft.com/office/drawing/2014/main" id="{00000000-0008-0000-7C00-00001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19</xdr:row>
          <xdr:rowOff>9525</xdr:rowOff>
        </xdr:from>
        <xdr:to>
          <xdr:col>9</xdr:col>
          <xdr:colOff>0</xdr:colOff>
          <xdr:row>19</xdr:row>
          <xdr:rowOff>295275</xdr:rowOff>
        </xdr:to>
        <xdr:sp macro="" textlink="">
          <xdr:nvSpPr>
            <xdr:cNvPr id="176153" name="Check Box 25" hidden="1">
              <a:extLst>
                <a:ext uri="{63B3BB69-23CF-44E3-9099-C40C66FF867C}">
                  <a14:compatExt spid="_x0000_s176153"/>
                </a:ext>
                <a:ext uri="{FF2B5EF4-FFF2-40B4-BE49-F238E27FC236}">
                  <a16:creationId xmlns:a16="http://schemas.microsoft.com/office/drawing/2014/main" id="{00000000-0008-0000-7C00-000019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22</xdr:row>
          <xdr:rowOff>0</xdr:rowOff>
        </xdr:from>
        <xdr:to>
          <xdr:col>9</xdr:col>
          <xdr:colOff>0</xdr:colOff>
          <xdr:row>22</xdr:row>
          <xdr:rowOff>295275</xdr:rowOff>
        </xdr:to>
        <xdr:sp macro="" textlink="">
          <xdr:nvSpPr>
            <xdr:cNvPr id="176154" name="Check Box 26" hidden="1">
              <a:extLst>
                <a:ext uri="{63B3BB69-23CF-44E3-9099-C40C66FF867C}">
                  <a14:compatExt spid="_x0000_s176154"/>
                </a:ext>
                <a:ext uri="{FF2B5EF4-FFF2-40B4-BE49-F238E27FC236}">
                  <a16:creationId xmlns:a16="http://schemas.microsoft.com/office/drawing/2014/main" id="{00000000-0008-0000-7C00-00001A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22</xdr:row>
          <xdr:rowOff>295275</xdr:rowOff>
        </xdr:from>
        <xdr:to>
          <xdr:col>8</xdr:col>
          <xdr:colOff>419100</xdr:colOff>
          <xdr:row>23</xdr:row>
          <xdr:rowOff>295275</xdr:rowOff>
        </xdr:to>
        <xdr:sp macro="" textlink="">
          <xdr:nvSpPr>
            <xdr:cNvPr id="176155" name="Check Box 27" hidden="1">
              <a:extLst>
                <a:ext uri="{63B3BB69-23CF-44E3-9099-C40C66FF867C}">
                  <a14:compatExt spid="_x0000_s176155"/>
                </a:ext>
                <a:ext uri="{FF2B5EF4-FFF2-40B4-BE49-F238E27FC236}">
                  <a16:creationId xmlns:a16="http://schemas.microsoft.com/office/drawing/2014/main" id="{00000000-0008-0000-7C00-00001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26</xdr:row>
          <xdr:rowOff>9525</xdr:rowOff>
        </xdr:from>
        <xdr:to>
          <xdr:col>8</xdr:col>
          <xdr:colOff>409575</xdr:colOff>
          <xdr:row>26</xdr:row>
          <xdr:rowOff>276225</xdr:rowOff>
        </xdr:to>
        <xdr:sp macro="" textlink="">
          <xdr:nvSpPr>
            <xdr:cNvPr id="176156" name="Check Box 28" hidden="1">
              <a:extLst>
                <a:ext uri="{63B3BB69-23CF-44E3-9099-C40C66FF867C}">
                  <a14:compatExt spid="_x0000_s176156"/>
                </a:ext>
                <a:ext uri="{FF2B5EF4-FFF2-40B4-BE49-F238E27FC236}">
                  <a16:creationId xmlns:a16="http://schemas.microsoft.com/office/drawing/2014/main" id="{00000000-0008-0000-7C00-00001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27</xdr:row>
          <xdr:rowOff>38100</xdr:rowOff>
        </xdr:from>
        <xdr:to>
          <xdr:col>9</xdr:col>
          <xdr:colOff>0</xdr:colOff>
          <xdr:row>27</xdr:row>
          <xdr:rowOff>276225</xdr:rowOff>
        </xdr:to>
        <xdr:sp macro="" textlink="">
          <xdr:nvSpPr>
            <xdr:cNvPr id="176157" name="Check Box 29" hidden="1">
              <a:extLst>
                <a:ext uri="{63B3BB69-23CF-44E3-9099-C40C66FF867C}">
                  <a14:compatExt spid="_x0000_s176157"/>
                </a:ext>
                <a:ext uri="{FF2B5EF4-FFF2-40B4-BE49-F238E27FC236}">
                  <a16:creationId xmlns:a16="http://schemas.microsoft.com/office/drawing/2014/main" id="{00000000-0008-0000-7C00-00001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30</xdr:row>
          <xdr:rowOff>0</xdr:rowOff>
        </xdr:from>
        <xdr:to>
          <xdr:col>9</xdr:col>
          <xdr:colOff>0</xdr:colOff>
          <xdr:row>30</xdr:row>
          <xdr:rowOff>276225</xdr:rowOff>
        </xdr:to>
        <xdr:sp macro="" textlink="">
          <xdr:nvSpPr>
            <xdr:cNvPr id="176158" name="Check Box 30" hidden="1">
              <a:extLst>
                <a:ext uri="{63B3BB69-23CF-44E3-9099-C40C66FF867C}">
                  <a14:compatExt spid="_x0000_s176158"/>
                </a:ext>
                <a:ext uri="{FF2B5EF4-FFF2-40B4-BE49-F238E27FC236}">
                  <a16:creationId xmlns:a16="http://schemas.microsoft.com/office/drawing/2014/main" id="{00000000-0008-0000-7C00-00001E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30</xdr:row>
          <xdr:rowOff>0</xdr:rowOff>
        </xdr:from>
        <xdr:to>
          <xdr:col>4</xdr:col>
          <xdr:colOff>0</xdr:colOff>
          <xdr:row>30</xdr:row>
          <xdr:rowOff>276225</xdr:rowOff>
        </xdr:to>
        <xdr:sp macro="" textlink="">
          <xdr:nvSpPr>
            <xdr:cNvPr id="176159" name="Check Box 31" descr="January 1 - June 30, " hidden="1">
              <a:extLst>
                <a:ext uri="{63B3BB69-23CF-44E3-9099-C40C66FF867C}">
                  <a14:compatExt spid="_x0000_s176159"/>
                </a:ext>
                <a:ext uri="{FF2B5EF4-FFF2-40B4-BE49-F238E27FC236}">
                  <a16:creationId xmlns:a16="http://schemas.microsoft.com/office/drawing/2014/main" id="{00000000-0008-0000-7C00-00001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36</xdr:row>
          <xdr:rowOff>28575</xdr:rowOff>
        </xdr:from>
        <xdr:to>
          <xdr:col>3</xdr:col>
          <xdr:colOff>66675</xdr:colOff>
          <xdr:row>36</xdr:row>
          <xdr:rowOff>304800</xdr:rowOff>
        </xdr:to>
        <xdr:sp macro="" textlink="">
          <xdr:nvSpPr>
            <xdr:cNvPr id="176160" name="Check Box 32" hidden="1">
              <a:extLst>
                <a:ext uri="{63B3BB69-23CF-44E3-9099-C40C66FF867C}">
                  <a14:compatExt spid="_x0000_s176160"/>
                </a:ext>
                <a:ext uri="{FF2B5EF4-FFF2-40B4-BE49-F238E27FC236}">
                  <a16:creationId xmlns:a16="http://schemas.microsoft.com/office/drawing/2014/main" id="{00000000-0008-0000-7C00-000020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36</xdr:row>
          <xdr:rowOff>9525</xdr:rowOff>
        </xdr:from>
        <xdr:to>
          <xdr:col>6</xdr:col>
          <xdr:colOff>600075</xdr:colOff>
          <xdr:row>36</xdr:row>
          <xdr:rowOff>304800</xdr:rowOff>
        </xdr:to>
        <xdr:sp macro="" textlink="">
          <xdr:nvSpPr>
            <xdr:cNvPr id="176161" name="Check Box 33" hidden="1">
              <a:extLst>
                <a:ext uri="{63B3BB69-23CF-44E3-9099-C40C66FF867C}">
                  <a14:compatExt spid="_x0000_s176161"/>
                </a:ext>
                <a:ext uri="{FF2B5EF4-FFF2-40B4-BE49-F238E27FC236}">
                  <a16:creationId xmlns:a16="http://schemas.microsoft.com/office/drawing/2014/main" id="{00000000-0008-0000-7C00-00002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37</xdr:row>
          <xdr:rowOff>9525</xdr:rowOff>
        </xdr:from>
        <xdr:to>
          <xdr:col>3</xdr:col>
          <xdr:colOff>28575</xdr:colOff>
          <xdr:row>37</xdr:row>
          <xdr:rowOff>295275</xdr:rowOff>
        </xdr:to>
        <xdr:sp macro="" textlink="">
          <xdr:nvSpPr>
            <xdr:cNvPr id="176162" name="Check Box 34" hidden="1">
              <a:extLst>
                <a:ext uri="{63B3BB69-23CF-44E3-9099-C40C66FF867C}">
                  <a14:compatExt spid="_x0000_s176162"/>
                </a:ext>
                <a:ext uri="{FF2B5EF4-FFF2-40B4-BE49-F238E27FC236}">
                  <a16:creationId xmlns:a16="http://schemas.microsoft.com/office/drawing/2014/main" id="{00000000-0008-0000-7C00-00002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39</xdr:row>
          <xdr:rowOff>304800</xdr:rowOff>
        </xdr:from>
        <xdr:to>
          <xdr:col>2</xdr:col>
          <xdr:colOff>1381125</xdr:colOff>
          <xdr:row>40</xdr:row>
          <xdr:rowOff>295275</xdr:rowOff>
        </xdr:to>
        <xdr:sp macro="" textlink="">
          <xdr:nvSpPr>
            <xdr:cNvPr id="176163" name="Check Box 35" hidden="1">
              <a:extLst>
                <a:ext uri="{63B3BB69-23CF-44E3-9099-C40C66FF867C}">
                  <a14:compatExt spid="_x0000_s176163"/>
                </a:ext>
                <a:ext uri="{FF2B5EF4-FFF2-40B4-BE49-F238E27FC236}">
                  <a16:creationId xmlns:a16="http://schemas.microsoft.com/office/drawing/2014/main" id="{00000000-0008-0000-7C00-00002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41</xdr:row>
          <xdr:rowOff>9525</xdr:rowOff>
        </xdr:from>
        <xdr:to>
          <xdr:col>2</xdr:col>
          <xdr:colOff>1400175</xdr:colOff>
          <xdr:row>41</xdr:row>
          <xdr:rowOff>304800</xdr:rowOff>
        </xdr:to>
        <xdr:sp macro="" textlink="">
          <xdr:nvSpPr>
            <xdr:cNvPr id="176164" name="Check Box 36" hidden="1">
              <a:extLst>
                <a:ext uri="{63B3BB69-23CF-44E3-9099-C40C66FF867C}">
                  <a14:compatExt spid="_x0000_s176164"/>
                </a:ext>
                <a:ext uri="{FF2B5EF4-FFF2-40B4-BE49-F238E27FC236}">
                  <a16:creationId xmlns:a16="http://schemas.microsoft.com/office/drawing/2014/main" id="{00000000-0008-0000-7C00-00002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44</xdr:row>
          <xdr:rowOff>0</xdr:rowOff>
        </xdr:from>
        <xdr:to>
          <xdr:col>3</xdr:col>
          <xdr:colOff>0</xdr:colOff>
          <xdr:row>45</xdr:row>
          <xdr:rowOff>0</xdr:rowOff>
        </xdr:to>
        <xdr:sp macro="" textlink="">
          <xdr:nvSpPr>
            <xdr:cNvPr id="176165" name="Check Box 37" hidden="1">
              <a:extLst>
                <a:ext uri="{63B3BB69-23CF-44E3-9099-C40C66FF867C}">
                  <a14:compatExt spid="_x0000_s176165"/>
                </a:ext>
                <a:ext uri="{FF2B5EF4-FFF2-40B4-BE49-F238E27FC236}">
                  <a16:creationId xmlns:a16="http://schemas.microsoft.com/office/drawing/2014/main" id="{00000000-0008-0000-7C00-00002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47</xdr:row>
          <xdr:rowOff>304800</xdr:rowOff>
        </xdr:from>
        <xdr:to>
          <xdr:col>1</xdr:col>
          <xdr:colOff>457200</xdr:colOff>
          <xdr:row>48</xdr:row>
          <xdr:rowOff>295275</xdr:rowOff>
        </xdr:to>
        <xdr:sp macro="" textlink="">
          <xdr:nvSpPr>
            <xdr:cNvPr id="176167" name="Check Box 39" hidden="1">
              <a:extLst>
                <a:ext uri="{63B3BB69-23CF-44E3-9099-C40C66FF867C}">
                  <a14:compatExt spid="_x0000_s176167"/>
                </a:ext>
                <a:ext uri="{FF2B5EF4-FFF2-40B4-BE49-F238E27FC236}">
                  <a16:creationId xmlns:a16="http://schemas.microsoft.com/office/drawing/2014/main" id="{00000000-0008-0000-7C00-00002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Royalty Fee should be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49</xdr:row>
          <xdr:rowOff>9525</xdr:rowOff>
        </xdr:from>
        <xdr:to>
          <xdr:col>3</xdr:col>
          <xdr:colOff>0</xdr:colOff>
          <xdr:row>50</xdr:row>
          <xdr:rowOff>0</xdr:rowOff>
        </xdr:to>
        <xdr:sp macro="" textlink="">
          <xdr:nvSpPr>
            <xdr:cNvPr id="176168" name="Check Box 40" hidden="1">
              <a:extLst>
                <a:ext uri="{63B3BB69-23CF-44E3-9099-C40C66FF867C}">
                  <a14:compatExt spid="_x0000_s176168"/>
                </a:ext>
                <a:ext uri="{FF2B5EF4-FFF2-40B4-BE49-F238E27FC236}">
                  <a16:creationId xmlns:a16="http://schemas.microsoft.com/office/drawing/2014/main" id="{00000000-0008-0000-7C00-00002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50</xdr:row>
          <xdr:rowOff>0</xdr:rowOff>
        </xdr:from>
        <xdr:to>
          <xdr:col>3</xdr:col>
          <xdr:colOff>9525</xdr:colOff>
          <xdr:row>50</xdr:row>
          <xdr:rowOff>295275</xdr:rowOff>
        </xdr:to>
        <xdr:sp macro="" textlink="">
          <xdr:nvSpPr>
            <xdr:cNvPr id="176169" name="Check Box 41" hidden="1">
              <a:extLst>
                <a:ext uri="{63B3BB69-23CF-44E3-9099-C40C66FF867C}">
                  <a14:compatExt spid="_x0000_s176169"/>
                </a:ext>
                <a:ext uri="{FF2B5EF4-FFF2-40B4-BE49-F238E27FC236}">
                  <a16:creationId xmlns:a16="http://schemas.microsoft.com/office/drawing/2014/main" id="{00000000-0008-0000-7C00-000029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53</xdr:row>
          <xdr:rowOff>9525</xdr:rowOff>
        </xdr:from>
        <xdr:to>
          <xdr:col>2</xdr:col>
          <xdr:colOff>1400175</xdr:colOff>
          <xdr:row>54</xdr:row>
          <xdr:rowOff>9525</xdr:rowOff>
        </xdr:to>
        <xdr:sp macro="" textlink="">
          <xdr:nvSpPr>
            <xdr:cNvPr id="176170" name="Check Box 42" hidden="1">
              <a:extLst>
                <a:ext uri="{63B3BB69-23CF-44E3-9099-C40C66FF867C}">
                  <a14:compatExt spid="_x0000_s176170"/>
                </a:ext>
                <a:ext uri="{FF2B5EF4-FFF2-40B4-BE49-F238E27FC236}">
                  <a16:creationId xmlns:a16="http://schemas.microsoft.com/office/drawing/2014/main" id="{00000000-0008-0000-7C00-00002A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54</xdr:row>
          <xdr:rowOff>0</xdr:rowOff>
        </xdr:from>
        <xdr:to>
          <xdr:col>3</xdr:col>
          <xdr:colOff>9525</xdr:colOff>
          <xdr:row>54</xdr:row>
          <xdr:rowOff>295275</xdr:rowOff>
        </xdr:to>
        <xdr:sp macro="" textlink="">
          <xdr:nvSpPr>
            <xdr:cNvPr id="176171" name="Check Box 43" hidden="1">
              <a:extLst>
                <a:ext uri="{63B3BB69-23CF-44E3-9099-C40C66FF867C}">
                  <a14:compatExt spid="_x0000_s176171"/>
                </a:ext>
                <a:ext uri="{FF2B5EF4-FFF2-40B4-BE49-F238E27FC236}">
                  <a16:creationId xmlns:a16="http://schemas.microsoft.com/office/drawing/2014/main" id="{00000000-0008-0000-7C00-00002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57</xdr:row>
          <xdr:rowOff>9525</xdr:rowOff>
        </xdr:from>
        <xdr:to>
          <xdr:col>3</xdr:col>
          <xdr:colOff>0</xdr:colOff>
          <xdr:row>58</xdr:row>
          <xdr:rowOff>0</xdr:rowOff>
        </xdr:to>
        <xdr:sp macro="" textlink="">
          <xdr:nvSpPr>
            <xdr:cNvPr id="176172" name="Check Box 44" hidden="1">
              <a:extLst>
                <a:ext uri="{63B3BB69-23CF-44E3-9099-C40C66FF867C}">
                  <a14:compatExt spid="_x0000_s176172"/>
                </a:ext>
                <a:ext uri="{FF2B5EF4-FFF2-40B4-BE49-F238E27FC236}">
                  <a16:creationId xmlns:a16="http://schemas.microsoft.com/office/drawing/2014/main" id="{00000000-0008-0000-7C00-00002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58</xdr:row>
          <xdr:rowOff>0</xdr:rowOff>
        </xdr:from>
        <xdr:to>
          <xdr:col>2</xdr:col>
          <xdr:colOff>1400175</xdr:colOff>
          <xdr:row>59</xdr:row>
          <xdr:rowOff>0</xdr:rowOff>
        </xdr:to>
        <xdr:sp macro="" textlink="">
          <xdr:nvSpPr>
            <xdr:cNvPr id="176173" name="Check Box 45" hidden="1">
              <a:extLst>
                <a:ext uri="{63B3BB69-23CF-44E3-9099-C40C66FF867C}">
                  <a14:compatExt spid="_x0000_s176173"/>
                </a:ext>
                <a:ext uri="{FF2B5EF4-FFF2-40B4-BE49-F238E27FC236}">
                  <a16:creationId xmlns:a16="http://schemas.microsoft.com/office/drawing/2014/main" id="{00000000-0008-0000-7C00-00002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61</xdr:row>
          <xdr:rowOff>9525</xdr:rowOff>
        </xdr:from>
        <xdr:to>
          <xdr:col>2</xdr:col>
          <xdr:colOff>1381125</xdr:colOff>
          <xdr:row>61</xdr:row>
          <xdr:rowOff>304800</xdr:rowOff>
        </xdr:to>
        <xdr:sp macro="" textlink="">
          <xdr:nvSpPr>
            <xdr:cNvPr id="176174" name="Check Box 46" hidden="1">
              <a:extLst>
                <a:ext uri="{63B3BB69-23CF-44E3-9099-C40C66FF867C}">
                  <a14:compatExt spid="_x0000_s176174"/>
                </a:ext>
                <a:ext uri="{FF2B5EF4-FFF2-40B4-BE49-F238E27FC236}">
                  <a16:creationId xmlns:a16="http://schemas.microsoft.com/office/drawing/2014/main" id="{00000000-0008-0000-7C00-00002E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62</xdr:row>
          <xdr:rowOff>0</xdr:rowOff>
        </xdr:from>
        <xdr:to>
          <xdr:col>3</xdr:col>
          <xdr:colOff>9525</xdr:colOff>
          <xdr:row>62</xdr:row>
          <xdr:rowOff>295275</xdr:rowOff>
        </xdr:to>
        <xdr:sp macro="" textlink="">
          <xdr:nvSpPr>
            <xdr:cNvPr id="176175" name="Check Box 47" hidden="1">
              <a:extLst>
                <a:ext uri="{63B3BB69-23CF-44E3-9099-C40C66FF867C}">
                  <a14:compatExt spid="_x0000_s176175"/>
                </a:ext>
                <a:ext uri="{FF2B5EF4-FFF2-40B4-BE49-F238E27FC236}">
                  <a16:creationId xmlns:a16="http://schemas.microsoft.com/office/drawing/2014/main" id="{00000000-0008-0000-7C00-00002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37</xdr:row>
          <xdr:rowOff>0</xdr:rowOff>
        </xdr:from>
        <xdr:to>
          <xdr:col>7</xdr:col>
          <xdr:colOff>9525</xdr:colOff>
          <xdr:row>38</xdr:row>
          <xdr:rowOff>0</xdr:rowOff>
        </xdr:to>
        <xdr:sp macro="" textlink="">
          <xdr:nvSpPr>
            <xdr:cNvPr id="176176" name="Check Box 48" hidden="1">
              <a:extLst>
                <a:ext uri="{63B3BB69-23CF-44E3-9099-C40C66FF867C}">
                  <a14:compatExt spid="_x0000_s176176"/>
                </a:ext>
                <a:ext uri="{FF2B5EF4-FFF2-40B4-BE49-F238E27FC236}">
                  <a16:creationId xmlns:a16="http://schemas.microsoft.com/office/drawing/2014/main" id="{00000000-0008-0000-7C00-000030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40</xdr:row>
          <xdr:rowOff>9525</xdr:rowOff>
        </xdr:from>
        <xdr:to>
          <xdr:col>7</xdr:col>
          <xdr:colOff>9525</xdr:colOff>
          <xdr:row>40</xdr:row>
          <xdr:rowOff>304800</xdr:rowOff>
        </xdr:to>
        <xdr:sp macro="" textlink="">
          <xdr:nvSpPr>
            <xdr:cNvPr id="176177" name="Check Box 49" hidden="1">
              <a:extLst>
                <a:ext uri="{63B3BB69-23CF-44E3-9099-C40C66FF867C}">
                  <a14:compatExt spid="_x0000_s176177"/>
                </a:ext>
                <a:ext uri="{FF2B5EF4-FFF2-40B4-BE49-F238E27FC236}">
                  <a16:creationId xmlns:a16="http://schemas.microsoft.com/office/drawing/2014/main" id="{00000000-0008-0000-7C00-00003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41</xdr:row>
          <xdr:rowOff>0</xdr:rowOff>
        </xdr:from>
        <xdr:to>
          <xdr:col>7</xdr:col>
          <xdr:colOff>0</xdr:colOff>
          <xdr:row>41</xdr:row>
          <xdr:rowOff>304800</xdr:rowOff>
        </xdr:to>
        <xdr:sp macro="" textlink="">
          <xdr:nvSpPr>
            <xdr:cNvPr id="176178" name="Check Box 50" hidden="1">
              <a:extLst>
                <a:ext uri="{63B3BB69-23CF-44E3-9099-C40C66FF867C}">
                  <a14:compatExt spid="_x0000_s176178"/>
                </a:ext>
                <a:ext uri="{FF2B5EF4-FFF2-40B4-BE49-F238E27FC236}">
                  <a16:creationId xmlns:a16="http://schemas.microsoft.com/office/drawing/2014/main" id="{00000000-0008-0000-7C00-00003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44</xdr:row>
          <xdr:rowOff>9525</xdr:rowOff>
        </xdr:from>
        <xdr:to>
          <xdr:col>6</xdr:col>
          <xdr:colOff>600075</xdr:colOff>
          <xdr:row>44</xdr:row>
          <xdr:rowOff>304800</xdr:rowOff>
        </xdr:to>
        <xdr:sp macro="" textlink="">
          <xdr:nvSpPr>
            <xdr:cNvPr id="176179" name="Check Box 51" hidden="1">
              <a:extLst>
                <a:ext uri="{63B3BB69-23CF-44E3-9099-C40C66FF867C}">
                  <a14:compatExt spid="_x0000_s176179"/>
                </a:ext>
                <a:ext uri="{FF2B5EF4-FFF2-40B4-BE49-F238E27FC236}">
                  <a16:creationId xmlns:a16="http://schemas.microsoft.com/office/drawing/2014/main" id="{00000000-0008-0000-7C00-00003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45</xdr:row>
          <xdr:rowOff>0</xdr:rowOff>
        </xdr:from>
        <xdr:to>
          <xdr:col>7</xdr:col>
          <xdr:colOff>9525</xdr:colOff>
          <xdr:row>46</xdr:row>
          <xdr:rowOff>0</xdr:rowOff>
        </xdr:to>
        <xdr:sp macro="" textlink="">
          <xdr:nvSpPr>
            <xdr:cNvPr id="176180" name="Check Box 52" hidden="1">
              <a:extLst>
                <a:ext uri="{63B3BB69-23CF-44E3-9099-C40C66FF867C}">
                  <a14:compatExt spid="_x0000_s176180"/>
                </a:ext>
                <a:ext uri="{FF2B5EF4-FFF2-40B4-BE49-F238E27FC236}">
                  <a16:creationId xmlns:a16="http://schemas.microsoft.com/office/drawing/2014/main" id="{00000000-0008-0000-7C00-00003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48</xdr:row>
          <xdr:rowOff>0</xdr:rowOff>
        </xdr:from>
        <xdr:to>
          <xdr:col>6</xdr:col>
          <xdr:colOff>600075</xdr:colOff>
          <xdr:row>49</xdr:row>
          <xdr:rowOff>0</xdr:rowOff>
        </xdr:to>
        <xdr:sp macro="" textlink="">
          <xdr:nvSpPr>
            <xdr:cNvPr id="176181" name="Check Box 53" hidden="1">
              <a:extLst>
                <a:ext uri="{63B3BB69-23CF-44E3-9099-C40C66FF867C}">
                  <a14:compatExt spid="_x0000_s176181"/>
                </a:ext>
                <a:ext uri="{FF2B5EF4-FFF2-40B4-BE49-F238E27FC236}">
                  <a16:creationId xmlns:a16="http://schemas.microsoft.com/office/drawing/2014/main" id="{00000000-0008-0000-7C00-00003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Refund request to fiscal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49</xdr:row>
          <xdr:rowOff>9525</xdr:rowOff>
        </xdr:from>
        <xdr:to>
          <xdr:col>6</xdr:col>
          <xdr:colOff>600075</xdr:colOff>
          <xdr:row>49</xdr:row>
          <xdr:rowOff>304800</xdr:rowOff>
        </xdr:to>
        <xdr:sp macro="" textlink="">
          <xdr:nvSpPr>
            <xdr:cNvPr id="176182" name="Check Box 54" hidden="1">
              <a:extLst>
                <a:ext uri="{63B3BB69-23CF-44E3-9099-C40C66FF867C}">
                  <a14:compatExt spid="_x0000_s176182"/>
                </a:ext>
                <a:ext uri="{FF2B5EF4-FFF2-40B4-BE49-F238E27FC236}">
                  <a16:creationId xmlns:a16="http://schemas.microsoft.com/office/drawing/2014/main" id="{00000000-0008-0000-7C00-00003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50</xdr:row>
          <xdr:rowOff>9525</xdr:rowOff>
        </xdr:from>
        <xdr:to>
          <xdr:col>7</xdr:col>
          <xdr:colOff>0</xdr:colOff>
          <xdr:row>51</xdr:row>
          <xdr:rowOff>0</xdr:rowOff>
        </xdr:to>
        <xdr:sp macro="" textlink="">
          <xdr:nvSpPr>
            <xdr:cNvPr id="176183" name="Check Box 55" hidden="1">
              <a:extLst>
                <a:ext uri="{63B3BB69-23CF-44E3-9099-C40C66FF867C}">
                  <a14:compatExt spid="_x0000_s176183"/>
                </a:ext>
                <a:ext uri="{FF2B5EF4-FFF2-40B4-BE49-F238E27FC236}">
                  <a16:creationId xmlns:a16="http://schemas.microsoft.com/office/drawing/2014/main" id="{00000000-0008-0000-7C00-00003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53</xdr:row>
          <xdr:rowOff>9525</xdr:rowOff>
        </xdr:from>
        <xdr:to>
          <xdr:col>7</xdr:col>
          <xdr:colOff>0</xdr:colOff>
          <xdr:row>53</xdr:row>
          <xdr:rowOff>304800</xdr:rowOff>
        </xdr:to>
        <xdr:sp macro="" textlink="">
          <xdr:nvSpPr>
            <xdr:cNvPr id="176184" name="Check Box 56" hidden="1">
              <a:extLst>
                <a:ext uri="{63B3BB69-23CF-44E3-9099-C40C66FF867C}">
                  <a14:compatExt spid="_x0000_s176184"/>
                </a:ext>
                <a:ext uri="{FF2B5EF4-FFF2-40B4-BE49-F238E27FC236}">
                  <a16:creationId xmlns:a16="http://schemas.microsoft.com/office/drawing/2014/main" id="{00000000-0008-0000-7C00-00003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54</xdr:row>
          <xdr:rowOff>0</xdr:rowOff>
        </xdr:from>
        <xdr:to>
          <xdr:col>7</xdr:col>
          <xdr:colOff>0</xdr:colOff>
          <xdr:row>54</xdr:row>
          <xdr:rowOff>295275</xdr:rowOff>
        </xdr:to>
        <xdr:sp macro="" textlink="">
          <xdr:nvSpPr>
            <xdr:cNvPr id="176185" name="Check Box 57" hidden="1">
              <a:extLst>
                <a:ext uri="{63B3BB69-23CF-44E3-9099-C40C66FF867C}">
                  <a14:compatExt spid="_x0000_s176185"/>
                </a:ext>
                <a:ext uri="{FF2B5EF4-FFF2-40B4-BE49-F238E27FC236}">
                  <a16:creationId xmlns:a16="http://schemas.microsoft.com/office/drawing/2014/main" id="{00000000-0008-0000-7C00-000039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57</xdr:row>
          <xdr:rowOff>0</xdr:rowOff>
        </xdr:from>
        <xdr:to>
          <xdr:col>6</xdr:col>
          <xdr:colOff>600075</xdr:colOff>
          <xdr:row>58</xdr:row>
          <xdr:rowOff>0</xdr:rowOff>
        </xdr:to>
        <xdr:sp macro="" textlink="">
          <xdr:nvSpPr>
            <xdr:cNvPr id="176186" name="Check Box 58" hidden="1">
              <a:extLst>
                <a:ext uri="{63B3BB69-23CF-44E3-9099-C40C66FF867C}">
                  <a14:compatExt spid="_x0000_s176186"/>
                </a:ext>
                <a:ext uri="{FF2B5EF4-FFF2-40B4-BE49-F238E27FC236}">
                  <a16:creationId xmlns:a16="http://schemas.microsoft.com/office/drawing/2014/main" id="{00000000-0008-0000-7C00-00003A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58</xdr:row>
          <xdr:rowOff>0</xdr:rowOff>
        </xdr:from>
        <xdr:to>
          <xdr:col>7</xdr:col>
          <xdr:colOff>0</xdr:colOff>
          <xdr:row>59</xdr:row>
          <xdr:rowOff>0</xdr:rowOff>
        </xdr:to>
        <xdr:sp macro="" textlink="">
          <xdr:nvSpPr>
            <xdr:cNvPr id="176187" name="Check Box 59" hidden="1">
              <a:extLst>
                <a:ext uri="{63B3BB69-23CF-44E3-9099-C40C66FF867C}">
                  <a14:compatExt spid="_x0000_s176187"/>
                </a:ext>
                <a:ext uri="{FF2B5EF4-FFF2-40B4-BE49-F238E27FC236}">
                  <a16:creationId xmlns:a16="http://schemas.microsoft.com/office/drawing/2014/main" id="{00000000-0008-0000-7C00-00003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61</xdr:row>
          <xdr:rowOff>9525</xdr:rowOff>
        </xdr:from>
        <xdr:to>
          <xdr:col>7</xdr:col>
          <xdr:colOff>0</xdr:colOff>
          <xdr:row>62</xdr:row>
          <xdr:rowOff>0</xdr:rowOff>
        </xdr:to>
        <xdr:sp macro="" textlink="">
          <xdr:nvSpPr>
            <xdr:cNvPr id="176188" name="Check Box 60" hidden="1">
              <a:extLst>
                <a:ext uri="{63B3BB69-23CF-44E3-9099-C40C66FF867C}">
                  <a14:compatExt spid="_x0000_s176188"/>
                </a:ext>
                <a:ext uri="{FF2B5EF4-FFF2-40B4-BE49-F238E27FC236}">
                  <a16:creationId xmlns:a16="http://schemas.microsoft.com/office/drawing/2014/main" id="{00000000-0008-0000-7C00-00003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Information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62</xdr:row>
          <xdr:rowOff>0</xdr:rowOff>
        </xdr:from>
        <xdr:to>
          <xdr:col>6</xdr:col>
          <xdr:colOff>600075</xdr:colOff>
          <xdr:row>62</xdr:row>
          <xdr:rowOff>304800</xdr:rowOff>
        </xdr:to>
        <xdr:sp macro="" textlink="">
          <xdr:nvSpPr>
            <xdr:cNvPr id="176189" name="Check Box 61" hidden="1">
              <a:extLst>
                <a:ext uri="{63B3BB69-23CF-44E3-9099-C40C66FF867C}">
                  <a14:compatExt spid="_x0000_s176189"/>
                </a:ext>
                <a:ext uri="{FF2B5EF4-FFF2-40B4-BE49-F238E27FC236}">
                  <a16:creationId xmlns:a16="http://schemas.microsoft.com/office/drawing/2014/main" id="{00000000-0008-0000-7C00-00003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64</xdr:row>
          <xdr:rowOff>304800</xdr:rowOff>
        </xdr:from>
        <xdr:to>
          <xdr:col>3</xdr:col>
          <xdr:colOff>0</xdr:colOff>
          <xdr:row>66</xdr:row>
          <xdr:rowOff>9525</xdr:rowOff>
        </xdr:to>
        <xdr:sp macro="" textlink="">
          <xdr:nvSpPr>
            <xdr:cNvPr id="176190" name="Check Box 62" hidden="1">
              <a:extLst>
                <a:ext uri="{63B3BB69-23CF-44E3-9099-C40C66FF867C}">
                  <a14:compatExt spid="_x0000_s176190"/>
                </a:ext>
                <a:ext uri="{FF2B5EF4-FFF2-40B4-BE49-F238E27FC236}">
                  <a16:creationId xmlns:a16="http://schemas.microsoft.com/office/drawing/2014/main" id="{00000000-0008-0000-7C00-00003E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Letter sent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66</xdr:row>
          <xdr:rowOff>0</xdr:rowOff>
        </xdr:from>
        <xdr:to>
          <xdr:col>3</xdr:col>
          <xdr:colOff>0</xdr:colOff>
          <xdr:row>66</xdr:row>
          <xdr:rowOff>295275</xdr:rowOff>
        </xdr:to>
        <xdr:sp macro="" textlink="">
          <xdr:nvSpPr>
            <xdr:cNvPr id="176191" name="Check Box 63" hidden="1">
              <a:extLst>
                <a:ext uri="{63B3BB69-23CF-44E3-9099-C40C66FF867C}">
                  <a14:compatExt spid="_x0000_s176191"/>
                </a:ext>
                <a:ext uri="{FF2B5EF4-FFF2-40B4-BE49-F238E27FC236}">
                  <a16:creationId xmlns:a16="http://schemas.microsoft.com/office/drawing/2014/main" id="{00000000-0008-0000-7C00-00003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65</xdr:row>
          <xdr:rowOff>9525</xdr:rowOff>
        </xdr:from>
        <xdr:to>
          <xdr:col>6</xdr:col>
          <xdr:colOff>600075</xdr:colOff>
          <xdr:row>66</xdr:row>
          <xdr:rowOff>0</xdr:rowOff>
        </xdr:to>
        <xdr:sp macro="" textlink="">
          <xdr:nvSpPr>
            <xdr:cNvPr id="176192" name="Check Box 64" hidden="1">
              <a:extLst>
                <a:ext uri="{63B3BB69-23CF-44E3-9099-C40C66FF867C}">
                  <a14:compatExt spid="_x0000_s176192"/>
                </a:ext>
                <a:ext uri="{FF2B5EF4-FFF2-40B4-BE49-F238E27FC236}">
                  <a16:creationId xmlns:a16="http://schemas.microsoft.com/office/drawing/2014/main" id="{00000000-0008-0000-7C00-000040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Info/add'l fee received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65</xdr:row>
          <xdr:rowOff>304800</xdr:rowOff>
        </xdr:from>
        <xdr:to>
          <xdr:col>7</xdr:col>
          <xdr:colOff>0</xdr:colOff>
          <xdr:row>66</xdr:row>
          <xdr:rowOff>304800</xdr:rowOff>
        </xdr:to>
        <xdr:sp macro="" textlink="">
          <xdr:nvSpPr>
            <xdr:cNvPr id="176193" name="Check Box 65" hidden="1">
              <a:extLst>
                <a:ext uri="{63B3BB69-23CF-44E3-9099-C40C66FF867C}">
                  <a14:compatExt spid="_x0000_s176193"/>
                </a:ext>
                <a:ext uri="{FF2B5EF4-FFF2-40B4-BE49-F238E27FC236}">
                  <a16:creationId xmlns:a16="http://schemas.microsoft.com/office/drawing/2014/main" id="{00000000-0008-0000-7C00-00004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Phone call/Date/Contact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45</xdr:row>
          <xdr:rowOff>9525</xdr:rowOff>
        </xdr:from>
        <xdr:to>
          <xdr:col>2</xdr:col>
          <xdr:colOff>1400175</xdr:colOff>
          <xdr:row>45</xdr:row>
          <xdr:rowOff>304800</xdr:rowOff>
        </xdr:to>
        <xdr:sp macro="" textlink="">
          <xdr:nvSpPr>
            <xdr:cNvPr id="176195" name="Check Box 67" hidden="1">
              <a:extLst>
                <a:ext uri="{63B3BB69-23CF-44E3-9099-C40C66FF867C}">
                  <a14:compatExt spid="_x0000_s176195"/>
                </a:ext>
                <a:ext uri="{FF2B5EF4-FFF2-40B4-BE49-F238E27FC236}">
                  <a16:creationId xmlns:a16="http://schemas.microsoft.com/office/drawing/2014/main" id="{00000000-0008-0000-7C00-00004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Accepted</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pyright.gov/Users/jharry/AppData/Local/Microsoft/Windows/Temporary%20Internet%20Files/Content.Outlook/F83HKJM2/RecoveredExternalLink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pyright.gov/Users/jharry/AppData/Local/Microsoft/Windows/Temporary%20Internet%20Files/Content.Outlook/F83HKJM2/RecoveredExternalLink3"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opyright.gov/Users/jharry/AppData/Local/Microsoft/Windows/Temporary%20Internet%20Files/Content.Outlook/F83HKJM2/RecoveredExternalLink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Input tab"/>
      <sheetName val="Gross Receipts tab"/>
      <sheetName val="Signals"/>
      <sheetName val="Pg 1 - Space A-C"/>
      <sheetName val="Pg 1b - Space D (1)"/>
      <sheetName val="Pg 1b - Space D (2)"/>
      <sheetName val="Pg 1b - Space D (3)"/>
      <sheetName val="Pg 2 - Space E-F"/>
      <sheetName val="Pg 3 - Space G (AA)"/>
      <sheetName val="Pg 3 - Space G (AB)"/>
      <sheetName val="Pg 3 - Space G (AC)"/>
      <sheetName val="Pg 3 - Space G (AD)"/>
      <sheetName val="Pg 3 - Space G (AE)"/>
      <sheetName val="Pg 3 - Space G (AF)"/>
      <sheetName val="Pg 3 - Space G (AG)"/>
      <sheetName val="Pg 3 - Space G (AH)"/>
      <sheetName val="Pg 3 - Space G (AI)"/>
      <sheetName val="Pg 3 - Space G (AJ)"/>
      <sheetName val="Pg 3 - Space G (AK)"/>
      <sheetName val="Pg 3 - Space G (AL)"/>
      <sheetName val="Pg 3 - Space G (AM)"/>
      <sheetName val="Pg 3 - Space G (AN)"/>
      <sheetName val="Pg 3 - Space G (AO)"/>
      <sheetName val="Pg 3 - Space G (AP)"/>
      <sheetName val="Pg 3 - Space G (AQ)"/>
      <sheetName val="Pg 3 - Space G (AR)"/>
      <sheetName val="Pg 3 - Space G (AS)"/>
      <sheetName val="Pg 3 - Space G (AT)"/>
      <sheetName val="Pg 3 - Space G (AU)"/>
      <sheetName val="Pg 3 - Space G (AV)"/>
      <sheetName val="Pg 3 - Space G (AW)"/>
      <sheetName val="Pg 4 - Space H"/>
      <sheetName val="Pg 5 - Space I"/>
      <sheetName val="Pg 6 - Space J"/>
      <sheetName val="Pg 7 - Space K-L"/>
      <sheetName val="pg 8 Space M-O"/>
      <sheetName val="Pg 9 - Space P-Q"/>
      <sheetName val="Pg 10 - DSE Instructions"/>
      <sheetName val="Pg 11 - Part 1-2"/>
      <sheetName val="Pg 11 - Part 2 (continued)"/>
      <sheetName val="Pg 12 Part 3-5"/>
      <sheetName val="Pg 13 - Part 6"/>
      <sheetName val="Pg 13 - Part 6 (Continued)"/>
      <sheetName val="Pg 14 - Part 7"/>
      <sheetName val="Pg 15 - Part 7"/>
      <sheetName val="Pg 16 - Part 7- 8"/>
      <sheetName val="Pg 17 - Part  8-9"/>
      <sheetName val="Pg 18 - Instructions"/>
      <sheetName val="Pg 19 - Part 9 (1)"/>
      <sheetName val="Pg 19 - Part 9 (2)"/>
      <sheetName val="Pg 19 - Part 9 (3)"/>
      <sheetName val="Pg 19 - Part 9 (4)"/>
      <sheetName val="Pg 19 - Part 9 (5)"/>
      <sheetName val="Pg 19 - Part 9 (6)"/>
      <sheetName val="Pg 19 - Part 9 (7)"/>
      <sheetName val="Pg 19 - Part 9 (8)"/>
      <sheetName val="Pg 19 - Part 9 (9)"/>
      <sheetName val="Pg 19 - Part 9 (10)"/>
      <sheetName val="Pg 19 - Part 9 (11)"/>
      <sheetName val="Pg 19 - Part 9 (12)"/>
      <sheetName val="Pg 19 - Part 9 (13)"/>
      <sheetName val="Pg 19 - Part 9 (14)"/>
      <sheetName val="Pg 19 - Part 9 (15)"/>
      <sheetName val="Pg 19 - Part 9 (16)"/>
      <sheetName val="Pg 19 - Part 9 (17)"/>
      <sheetName val="Pg 19 - Part 9 (18)"/>
      <sheetName val="Pg 19 - Part 9 (19)"/>
      <sheetName val="Pg 19 - Part 9 (20)"/>
      <sheetName val="Pg 19 - Part 9 (21)"/>
      <sheetName val="Pg 19 - Part 9 (22)"/>
      <sheetName val="Pg 19 - Part 9 (23)"/>
      <sheetName val="Pg 19 - Part 9 (24)"/>
      <sheetName val="Pg 19 - Part 9 (25)"/>
      <sheetName val="Pg 19 - Part 9 (26)"/>
      <sheetName val="Pg 19 - Part 9 (27)"/>
      <sheetName val="Pg 19 - Part 9 (28)"/>
      <sheetName val="Pg 19 - Part 9 (29)"/>
      <sheetName val="Pg 19 - Part 9 (30)"/>
      <sheetName val="Pg 19 - Part 9 (31)"/>
      <sheetName val="Pg 19 - Part 9 (32)"/>
      <sheetName val="Pg 19 - Part 9 (33)"/>
      <sheetName val="Pg 19 - Part 9 (34)"/>
      <sheetName val="Pg 19 - Part 9 (35)"/>
      <sheetName val="Pg 19 - Part 9 (36)"/>
      <sheetName val="Pg 19 - Part 9 (37)"/>
      <sheetName val="Pg 19 - Part 9 (38)"/>
      <sheetName val="Pg 19 - Part 9 (39)"/>
      <sheetName val="Pg 19 - Part 9 (40)"/>
      <sheetName val="Pg 19 - 3.75 Fee Part 9 (1)"/>
      <sheetName val="Pg 19 - 3.75 Fee Part 9 (2)"/>
      <sheetName val="Pg 19 - 3.75 Fee Part 9 (3)"/>
      <sheetName val="Pg 19 - 3.75 Fee Part 9 (4)"/>
      <sheetName val="Pg 19 - 3.75 Fee Part 9 (5)"/>
      <sheetName val="Pg 19 - 3.75 Fee Part 9 (6)"/>
      <sheetName val="Pg 19 - 3.75 Fee Part 9 (7)"/>
      <sheetName val="Pg 19 - 3.75 Fee Part 9 (8)"/>
      <sheetName val="Pg 19 - 3.75 Fee Part 9 (9)"/>
      <sheetName val="Pg 19 - 3.75 Fee Part 9 (10)"/>
      <sheetName val="Pg 19 - 3.75 Fee Part 9 (11)"/>
      <sheetName val="Pg 19 - 3.75 Fee Part 9 (12)"/>
      <sheetName val="Pg 19 - 3.75 Fee Part 9 (13)"/>
      <sheetName val="Pg 19 - 3.75 Fee Part 9 (14)"/>
      <sheetName val="Pg 19 - 3.75 Fee Part 9 (15)"/>
      <sheetName val="Pg 19 - 3.75 Fee Part 9 (16)"/>
      <sheetName val="Pg 19 - 3.75 Fee Part 9 (17)"/>
      <sheetName val="Pg 19 - 3.75 Fee Part 9 (18)"/>
      <sheetName val="Pg 19 - 3.75 Fee Part 9 (19)"/>
      <sheetName val="Pg 19 - 3.75 Fee Part 9 (20)"/>
      <sheetName val="Pg 19 - 3.75 Fee Part 9 (21)"/>
      <sheetName val="Pg 19 - 3.75 Fee Part 9 (22)"/>
      <sheetName val="Pg 19 - 3.75 Fee Part 9 (23)"/>
      <sheetName val="Pg 19 - 3.75 Fee Part 9 (24)"/>
      <sheetName val="Pg 19 - 3.75 Fee Part 9 (25)"/>
      <sheetName val="Pg 19 - 3.75 Fee Part 9 (26)"/>
      <sheetName val="Pg 19 - 3.75 Fee Part 9 (27)"/>
      <sheetName val="Pg 19 - 3.75 Fee Part 9 (28)"/>
      <sheetName val="Pg 19 - 3.75 Fee Part 9 (29)"/>
      <sheetName val="Pg 19 - 3.75 Fee Part 9 (30)"/>
      <sheetName val="Pg 19 - 3.75 Fee Part 9 (31)"/>
      <sheetName val="Pg 19 - 3.75 Fee Part 9 (32)"/>
      <sheetName val="Pg 19 - 3.75 Fee Part 9 (33)"/>
      <sheetName val="Pg 19 - 3.75 Fee Part 9 (34)"/>
      <sheetName val="Pg 19 - 3.75 Fee Part 9 (35)"/>
      <sheetName val="Pg 19 - 3.75 Fee Part 9 (36)"/>
      <sheetName val="Pg 19 - 3.75 Fee Part 9 (37)"/>
      <sheetName val="Pg 19 - 3.75 Fee Part 9 (38)"/>
      <sheetName val="Pg 19 - 3.75 Fee Part 9 (39)"/>
      <sheetName val="Pg 19 - 3.75 Fee Part 9 (40)"/>
      <sheetName val="Pg 20 Part 9 (1)"/>
      <sheetName val="Pg 20 Part 9 (2)"/>
      <sheetName val="Pg 20 Part 9 (3)"/>
      <sheetName val="Pg 20 Part 9 (4)"/>
      <sheetName val="Pg 20 Part 9 (5)"/>
      <sheetName val="Pg 20 Part 9 (6)"/>
      <sheetName val="Pg 20 Part 9 (7)"/>
      <sheetName val="Pg 20 Part 9 (8)"/>
      <sheetName val="Pg 20 Part 9 (9)"/>
      <sheetName val="Pg 20 Part 9 (10)"/>
      <sheetName val="Pg 20 Part 9 (11)"/>
      <sheetName val="Pg 20 Part 9 (12)"/>
      <sheetName val="Pg 20 Part 9 (13)"/>
      <sheetName val="Pg 20 Part 9 (14)"/>
      <sheetName val="Pg 20 Part 9 (15)"/>
      <sheetName val="Pg 20 Part 9 (16)"/>
      <sheetName val="Pg 20 Part 9 (17)"/>
      <sheetName val="Pg 20 Part 9 (18)"/>
      <sheetName val="Pg 20 Part 9 (19)"/>
      <sheetName val="Pg 20 Part 9 (20)"/>
      <sheetName val="Pg 20 Part 9 (21)"/>
      <sheetName val="Pg 20 Part 9 (22)"/>
      <sheetName val="Pg 20 Part 9 (23)"/>
      <sheetName val="Pg 20 Part 9 (24)"/>
      <sheetName val="Pg 20 Part 9 (25)"/>
      <sheetName val="Pg 20 Part 9 (26)"/>
      <sheetName val="Pg 20 Part 9 (27)"/>
      <sheetName val="Pg 20 Part 9 (28)"/>
      <sheetName val="Pg 20 Part 9 (29)"/>
      <sheetName val="Pg 20 Part 9 (30)"/>
      <sheetName val="Pg 20 Part 9 (31)"/>
      <sheetName val="Pg 20 Part 9 (32)"/>
      <sheetName val="Pg 20 Part 9 (33)"/>
      <sheetName val="Pg 20 Part 9 (34)"/>
      <sheetName val="Pg 20 Part 9 (35)"/>
      <sheetName val="Pg 20 Part 9 (36)"/>
      <sheetName val="Pg 20 Part 9 (37)"/>
      <sheetName val="Pg 20 Part 9 (38)"/>
      <sheetName val="Pg 20 Part 9 (39)"/>
      <sheetName val="Pg 20 Part 9 (40)"/>
      <sheetName val="data tab"/>
    </sheetNames>
    <sheetDataSet>
      <sheetData sheetId="0"/>
      <sheetData sheetId="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2">
          <cell r="C2" t="str">
            <v>I</v>
          </cell>
          <cell r="D2">
            <v>1</v>
          </cell>
        </row>
        <row r="3">
          <cell r="C3" t="str">
            <v>N</v>
          </cell>
          <cell r="D3">
            <v>0.25</v>
          </cell>
        </row>
        <row r="4">
          <cell r="C4" t="str">
            <v>E</v>
          </cell>
          <cell r="D4">
            <v>0.25</v>
          </cell>
        </row>
        <row r="5">
          <cell r="C5" t="str">
            <v>I-M</v>
          </cell>
          <cell r="D5">
            <v>1</v>
          </cell>
        </row>
        <row r="6">
          <cell r="C6" t="str">
            <v>N-M</v>
          </cell>
          <cell r="D6">
            <v>0.25</v>
          </cell>
        </row>
        <row r="7">
          <cell r="C7" t="str">
            <v>E-M</v>
          </cell>
          <cell r="D7">
            <v>0.25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Input tab"/>
      <sheetName val="Signals"/>
      <sheetName val="Pg 1 - Space A-D"/>
      <sheetName val="Pg 1b - Space D  (cont)"/>
      <sheetName val="Pg 2 - Space E-F"/>
      <sheetName val="Pg 3 - Space G "/>
      <sheetName val="Pg 4 - Space H"/>
      <sheetName val="Pg 5 - Space I"/>
      <sheetName val="Pg 6 - Space K-L"/>
      <sheetName val="pg 7 Space M-O"/>
      <sheetName val="Pg 8 - Space P-Q"/>
      <sheetName val="Data"/>
      <sheetName val="Sheet1"/>
    </sheetNames>
    <sheetDataSet>
      <sheetData sheetId="0"/>
      <sheetData sheetId="1">
        <row r="1">
          <cell r="A1" t="str">
            <v>1. Call Sign</v>
          </cell>
          <cell r="B1" t="str">
            <v>2. B'cast Channel Number</v>
          </cell>
          <cell r="C1" t="str">
            <v>3. Type of Station</v>
          </cell>
          <cell r="D1" t="str">
            <v>6. Location of Station</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Data Input tab"/>
      <sheetName val="Pg 1 - Space A-C"/>
      <sheetName val="Pg 1b - Space D"/>
      <sheetName val="Pg 2 - Space E-F"/>
      <sheetName val="Pg 3 - Space G"/>
      <sheetName val="Sheet1"/>
      <sheetName val="Pg 7 - Space K-L"/>
      <sheetName val="Pg 19 - Part 9"/>
      <sheetName val="Signals"/>
      <sheetName val="revised 2"/>
      <sheetName val="original"/>
    </sheetNames>
    <sheetDataSet>
      <sheetData sheetId="0"/>
      <sheetData sheetId="1"/>
      <sheetData sheetId="2"/>
      <sheetData sheetId="3"/>
      <sheetData sheetId="4"/>
      <sheetData sheetId="5">
        <row r="2">
          <cell r="A2" t="str">
            <v>No</v>
          </cell>
        </row>
        <row r="3">
          <cell r="A3" t="str">
            <v>Yes</v>
          </cell>
        </row>
      </sheetData>
      <sheetData sheetId="6"/>
      <sheetData sheetId="7"/>
      <sheetData sheetId="8">
        <row r="1">
          <cell r="A1" t="str">
            <v>1. Call Sign</v>
          </cell>
          <cell r="B1" t="str">
            <v>2. B'cast Channel Number</v>
          </cell>
          <cell r="C1" t="str">
            <v>3. Type of Station</v>
          </cell>
          <cell r="D1" t="str">
            <v>6. Location of Station</v>
          </cell>
          <cell r="E1" t="str">
            <v>DSE</v>
          </cell>
        </row>
        <row r="2">
          <cell r="A2" t="str">
            <v>W47CK-TX</v>
          </cell>
          <cell r="B2">
            <v>47</v>
          </cell>
          <cell r="C2" t="str">
            <v>I</v>
          </cell>
          <cell r="D2" t="str">
            <v>Shallote, NC</v>
          </cell>
          <cell r="E2">
            <v>1</v>
          </cell>
        </row>
        <row r="3">
          <cell r="A3" t="str">
            <v>W68BK-LP</v>
          </cell>
          <cell r="B3">
            <v>68</v>
          </cell>
          <cell r="C3" t="str">
            <v>I</v>
          </cell>
          <cell r="D3" t="str">
            <v>Raleigh, NC</v>
          </cell>
          <cell r="E3">
            <v>1</v>
          </cell>
        </row>
        <row r="4">
          <cell r="A4" t="str">
            <v>WACH</v>
          </cell>
          <cell r="B4">
            <v>48</v>
          </cell>
          <cell r="C4" t="str">
            <v>I</v>
          </cell>
          <cell r="D4" t="str">
            <v>Columbia, SC</v>
          </cell>
          <cell r="E4">
            <v>1</v>
          </cell>
        </row>
        <row r="5">
          <cell r="A5" t="str">
            <v>WAPK</v>
          </cell>
          <cell r="B5">
            <v>27</v>
          </cell>
          <cell r="C5" t="str">
            <v>I</v>
          </cell>
          <cell r="D5" t="str">
            <v>Kingsport, TN</v>
          </cell>
          <cell r="E5">
            <v>1</v>
          </cell>
        </row>
        <row r="6">
          <cell r="A6" t="str">
            <v>WARZ-LP</v>
          </cell>
          <cell r="B6">
            <v>34</v>
          </cell>
          <cell r="C6" t="str">
            <v>I</v>
          </cell>
          <cell r="D6" t="str">
            <v>Smithfield, NC</v>
          </cell>
          <cell r="E6">
            <v>1</v>
          </cell>
        </row>
        <row r="7">
          <cell r="A7" t="str">
            <v>WAVY</v>
          </cell>
          <cell r="B7">
            <v>31</v>
          </cell>
          <cell r="C7" t="str">
            <v>N</v>
          </cell>
          <cell r="D7" t="str">
            <v>Portsmouth, VA</v>
          </cell>
          <cell r="E7">
            <v>0.25</v>
          </cell>
        </row>
        <row r="8">
          <cell r="A8" t="str">
            <v>WAVY-2</v>
          </cell>
          <cell r="B8">
            <v>31.2</v>
          </cell>
          <cell r="C8" t="str">
            <v>N-M</v>
          </cell>
          <cell r="D8" t="str">
            <v>Portsmouth, VA</v>
          </cell>
          <cell r="E8">
            <v>0.25</v>
          </cell>
        </row>
        <row r="9">
          <cell r="A9" t="str">
            <v>WAXN</v>
          </cell>
          <cell r="B9">
            <v>50</v>
          </cell>
          <cell r="C9" t="str">
            <v>I</v>
          </cell>
          <cell r="D9" t="str">
            <v>Kannapolis, NC</v>
          </cell>
          <cell r="E9">
            <v>1</v>
          </cell>
        </row>
        <row r="10">
          <cell r="A10" t="str">
            <v>WBTV</v>
          </cell>
          <cell r="B10">
            <v>23</v>
          </cell>
          <cell r="C10" t="str">
            <v>N</v>
          </cell>
          <cell r="D10" t="str">
            <v>Charlotte, NC</v>
          </cell>
          <cell r="E10">
            <v>0.25</v>
          </cell>
        </row>
        <row r="11">
          <cell r="A11" t="str">
            <v>WBTV-2</v>
          </cell>
          <cell r="B11">
            <v>23.2</v>
          </cell>
          <cell r="C11" t="str">
            <v>I-M</v>
          </cell>
          <cell r="D11" t="str">
            <v>Charlotte, NC</v>
          </cell>
          <cell r="E11">
            <v>1</v>
          </cell>
        </row>
        <row r="12">
          <cell r="A12" t="str">
            <v>WBTW</v>
          </cell>
          <cell r="B12">
            <v>13</v>
          </cell>
          <cell r="C12" t="str">
            <v>N</v>
          </cell>
          <cell r="D12" t="str">
            <v>Florence, SC</v>
          </cell>
          <cell r="E12">
            <v>0.25</v>
          </cell>
        </row>
        <row r="13">
          <cell r="A13" t="str">
            <v>WBTW-D2</v>
          </cell>
          <cell r="B13">
            <v>13.2</v>
          </cell>
          <cell r="C13" t="str">
            <v>I-M</v>
          </cell>
          <cell r="D13" t="str">
            <v>Florence, SC</v>
          </cell>
          <cell r="E13">
            <v>1</v>
          </cell>
        </row>
        <row r="14">
          <cell r="A14" t="str">
            <v>WCBD</v>
          </cell>
          <cell r="B14">
            <v>50</v>
          </cell>
          <cell r="C14" t="str">
            <v>N</v>
          </cell>
          <cell r="D14" t="str">
            <v>Charleston, SC</v>
          </cell>
          <cell r="E14">
            <v>0.25</v>
          </cell>
        </row>
        <row r="15">
          <cell r="A15" t="str">
            <v>WCBD-D2</v>
          </cell>
          <cell r="B15">
            <v>50.2</v>
          </cell>
          <cell r="C15" t="str">
            <v>I-M</v>
          </cell>
          <cell r="D15" t="str">
            <v>Charleston, SC</v>
          </cell>
          <cell r="E15">
            <v>1</v>
          </cell>
        </row>
        <row r="16">
          <cell r="A16" t="str">
            <v>WCCB</v>
          </cell>
          <cell r="B16">
            <v>27</v>
          </cell>
          <cell r="C16" t="str">
            <v>N</v>
          </cell>
          <cell r="D16" t="str">
            <v>Charlotte, NC</v>
          </cell>
          <cell r="E16">
            <v>0.25</v>
          </cell>
        </row>
        <row r="17">
          <cell r="A17" t="str">
            <v>WCCB-2</v>
          </cell>
          <cell r="B17">
            <v>27.2</v>
          </cell>
          <cell r="C17" t="str">
            <v>N-M</v>
          </cell>
          <cell r="D17" t="str">
            <v>Charlotte, NC</v>
          </cell>
          <cell r="E17">
            <v>0.25</v>
          </cell>
        </row>
        <row r="18">
          <cell r="A18" t="str">
            <v>WCIV</v>
          </cell>
          <cell r="B18">
            <v>34</v>
          </cell>
          <cell r="C18" t="str">
            <v>N</v>
          </cell>
          <cell r="D18" t="str">
            <v>Charleston, SC</v>
          </cell>
          <cell r="E18">
            <v>0.25</v>
          </cell>
        </row>
        <row r="19">
          <cell r="A19" t="str">
            <v>WCIV-D2</v>
          </cell>
          <cell r="B19">
            <v>34.200000000000003</v>
          </cell>
          <cell r="C19" t="str">
            <v>N-M</v>
          </cell>
          <cell r="D19" t="str">
            <v>Charleston, SC</v>
          </cell>
          <cell r="E19">
            <v>0.25</v>
          </cell>
        </row>
        <row r="20">
          <cell r="A20" t="str">
            <v>WCNC</v>
          </cell>
          <cell r="B20">
            <v>22</v>
          </cell>
          <cell r="C20" t="str">
            <v>N</v>
          </cell>
          <cell r="D20" t="str">
            <v>Charlotte, NC</v>
          </cell>
          <cell r="E20">
            <v>0.25</v>
          </cell>
        </row>
        <row r="21">
          <cell r="A21" t="str">
            <v>WCNC-2</v>
          </cell>
          <cell r="B21">
            <v>22.2</v>
          </cell>
          <cell r="C21" t="str">
            <v>N-M</v>
          </cell>
          <cell r="D21" t="str">
            <v>Charlotte, NC</v>
          </cell>
          <cell r="E21">
            <v>0.25</v>
          </cell>
        </row>
        <row r="22">
          <cell r="A22" t="str">
            <v>WCSC</v>
          </cell>
          <cell r="B22">
            <v>47</v>
          </cell>
          <cell r="C22" t="str">
            <v>N</v>
          </cell>
          <cell r="D22" t="str">
            <v>Charleston, SC</v>
          </cell>
          <cell r="E22">
            <v>0.25</v>
          </cell>
        </row>
        <row r="23">
          <cell r="A23" t="str">
            <v>WCSC-D2</v>
          </cell>
          <cell r="B23">
            <v>47.2</v>
          </cell>
          <cell r="C23" t="str">
            <v>N-M</v>
          </cell>
          <cell r="D23" t="str">
            <v>Charleston, SC</v>
          </cell>
          <cell r="E23">
            <v>0.25</v>
          </cell>
        </row>
        <row r="24">
          <cell r="A24" t="str">
            <v>WCTI</v>
          </cell>
          <cell r="B24">
            <v>12</v>
          </cell>
          <cell r="C24" t="str">
            <v>N</v>
          </cell>
          <cell r="D24" t="str">
            <v>New Bern, NC</v>
          </cell>
          <cell r="E24">
            <v>0.25</v>
          </cell>
        </row>
        <row r="25">
          <cell r="A25" t="str">
            <v>WCTI-2</v>
          </cell>
          <cell r="B25">
            <v>12.2</v>
          </cell>
          <cell r="C25" t="str">
            <v>I-M</v>
          </cell>
          <cell r="D25" t="str">
            <v>New Bern, NC</v>
          </cell>
          <cell r="E25">
            <v>1</v>
          </cell>
        </row>
        <row r="26">
          <cell r="A26" t="str">
            <v>WCWG</v>
          </cell>
          <cell r="B26">
            <v>19</v>
          </cell>
          <cell r="C26" t="str">
            <v>I</v>
          </cell>
          <cell r="D26" t="str">
            <v>Lexington, NC</v>
          </cell>
          <cell r="E26">
            <v>1</v>
          </cell>
        </row>
        <row r="27">
          <cell r="A27" t="str">
            <v>WCWG-2</v>
          </cell>
          <cell r="B27">
            <v>19.2</v>
          </cell>
          <cell r="C27" t="str">
            <v>I-M</v>
          </cell>
          <cell r="D27" t="str">
            <v>Lexington, NC</v>
          </cell>
          <cell r="E27">
            <v>1</v>
          </cell>
        </row>
        <row r="28">
          <cell r="A28" t="str">
            <v>WCYB</v>
          </cell>
          <cell r="B28">
            <v>5</v>
          </cell>
          <cell r="C28" t="str">
            <v>N</v>
          </cell>
          <cell r="D28" t="str">
            <v>Bristol, VA</v>
          </cell>
          <cell r="E28">
            <v>0.25</v>
          </cell>
        </row>
        <row r="29">
          <cell r="A29" t="str">
            <v>WCYB-2</v>
          </cell>
          <cell r="B29">
            <v>5.2</v>
          </cell>
          <cell r="C29" t="str">
            <v>I-M</v>
          </cell>
          <cell r="D29" t="str">
            <v>Bristol, VA</v>
          </cell>
          <cell r="E29">
            <v>1</v>
          </cell>
        </row>
        <row r="30">
          <cell r="A30" t="str">
            <v>WDBJ</v>
          </cell>
          <cell r="B30">
            <v>18</v>
          </cell>
          <cell r="C30" t="str">
            <v>N</v>
          </cell>
          <cell r="D30" t="str">
            <v>Roanoke, VA</v>
          </cell>
          <cell r="E30">
            <v>0.25</v>
          </cell>
        </row>
        <row r="31">
          <cell r="A31" t="str">
            <v>WDBJ</v>
          </cell>
          <cell r="B31">
            <v>18</v>
          </cell>
          <cell r="C31" t="str">
            <v>N</v>
          </cell>
          <cell r="D31" t="str">
            <v>Roanoke, VA</v>
          </cell>
          <cell r="E31">
            <v>0.25</v>
          </cell>
        </row>
        <row r="32">
          <cell r="A32" t="str">
            <v>WDFX</v>
          </cell>
          <cell r="B32">
            <v>33</v>
          </cell>
          <cell r="C32" t="str">
            <v>I</v>
          </cell>
          <cell r="D32" t="str">
            <v>Dothan-Ozark, AL</v>
          </cell>
          <cell r="E32">
            <v>1</v>
          </cell>
        </row>
        <row r="33">
          <cell r="A33" t="str">
            <v>WDHN</v>
          </cell>
          <cell r="B33">
            <v>21</v>
          </cell>
          <cell r="C33" t="str">
            <v>N</v>
          </cell>
          <cell r="D33" t="str">
            <v>Dothan, AL</v>
          </cell>
          <cell r="E33">
            <v>0.25</v>
          </cell>
        </row>
        <row r="34">
          <cell r="A34" t="str">
            <v>WECT</v>
          </cell>
          <cell r="B34">
            <v>44</v>
          </cell>
          <cell r="C34" t="str">
            <v>N</v>
          </cell>
          <cell r="D34" t="str">
            <v>Wilmington, NC</v>
          </cell>
          <cell r="E34">
            <v>0.25</v>
          </cell>
        </row>
        <row r="35">
          <cell r="A35" t="str">
            <v>WECT-2</v>
          </cell>
          <cell r="B35">
            <v>44.2</v>
          </cell>
          <cell r="C35" t="str">
            <v>N-M</v>
          </cell>
          <cell r="D35" t="str">
            <v>Wilmington, NC</v>
          </cell>
          <cell r="E35">
            <v>0.25</v>
          </cell>
        </row>
        <row r="36">
          <cell r="A36" t="str">
            <v>WEMT</v>
          </cell>
          <cell r="B36">
            <v>38</v>
          </cell>
          <cell r="C36" t="str">
            <v>I</v>
          </cell>
          <cell r="D36" t="str">
            <v>Bristol, VA</v>
          </cell>
          <cell r="E36">
            <v>1</v>
          </cell>
        </row>
        <row r="37">
          <cell r="A37" t="str">
            <v>WEPX</v>
          </cell>
          <cell r="B37">
            <v>51</v>
          </cell>
          <cell r="C37" t="str">
            <v>I</v>
          </cell>
          <cell r="D37" t="str">
            <v>Greenville, SC</v>
          </cell>
          <cell r="E37">
            <v>1</v>
          </cell>
        </row>
        <row r="38">
          <cell r="A38" t="str">
            <v>WFMY</v>
          </cell>
          <cell r="B38">
            <v>51</v>
          </cell>
          <cell r="C38" t="str">
            <v>N</v>
          </cell>
          <cell r="D38" t="str">
            <v>Greensboro, NC</v>
          </cell>
          <cell r="E38">
            <v>0.25</v>
          </cell>
        </row>
        <row r="39">
          <cell r="A39" t="str">
            <v>WFMY-2</v>
          </cell>
          <cell r="B39">
            <v>51.2</v>
          </cell>
          <cell r="C39" t="str">
            <v>N-M</v>
          </cell>
          <cell r="D39" t="str">
            <v>Greensboro, NC</v>
          </cell>
          <cell r="E39">
            <v>0.25</v>
          </cell>
        </row>
        <row r="40">
          <cell r="A40" t="str">
            <v>WFPX</v>
          </cell>
          <cell r="B40">
            <v>36</v>
          </cell>
          <cell r="C40" t="str">
            <v>I</v>
          </cell>
          <cell r="D40" t="str">
            <v>Fayetteville, NC</v>
          </cell>
          <cell r="E40">
            <v>1</v>
          </cell>
        </row>
        <row r="41">
          <cell r="A41" t="str">
            <v>WFXB</v>
          </cell>
          <cell r="B41">
            <v>43</v>
          </cell>
          <cell r="C41" t="str">
            <v>I</v>
          </cell>
          <cell r="D41" t="str">
            <v>Myrtle Beach, SC</v>
          </cell>
          <cell r="E41">
            <v>1</v>
          </cell>
        </row>
        <row r="42">
          <cell r="A42" t="str">
            <v>WFXB-D2</v>
          </cell>
          <cell r="B42">
            <v>43.2</v>
          </cell>
          <cell r="C42" t="str">
            <v>I-M</v>
          </cell>
          <cell r="D42" t="str">
            <v>Myrtle Beach, SC</v>
          </cell>
          <cell r="E42">
            <v>1</v>
          </cell>
        </row>
        <row r="43">
          <cell r="A43" t="str">
            <v>WFXI</v>
          </cell>
          <cell r="B43">
            <v>8</v>
          </cell>
          <cell r="C43" t="str">
            <v>I</v>
          </cell>
          <cell r="D43" t="str">
            <v>Morehead City, NC</v>
          </cell>
          <cell r="E43">
            <v>1</v>
          </cell>
        </row>
        <row r="44">
          <cell r="A44" t="str">
            <v>WGGS</v>
          </cell>
          <cell r="B44">
            <v>16</v>
          </cell>
          <cell r="C44" t="str">
            <v>I</v>
          </cell>
          <cell r="D44" t="str">
            <v>Greenville, SC</v>
          </cell>
          <cell r="E44">
            <v>1</v>
          </cell>
        </row>
        <row r="45">
          <cell r="A45" t="str">
            <v>WGHP</v>
          </cell>
          <cell r="B45">
            <v>8</v>
          </cell>
          <cell r="C45" t="str">
            <v>I</v>
          </cell>
          <cell r="D45" t="str">
            <v>High Point, NC</v>
          </cell>
          <cell r="E45">
            <v>1</v>
          </cell>
        </row>
        <row r="46">
          <cell r="A46" t="str">
            <v>WGIO</v>
          </cell>
          <cell r="B46">
            <v>43</v>
          </cell>
          <cell r="C46" t="str">
            <v>E</v>
          </cell>
          <cell r="D46" t="str">
            <v>Louisville, AL</v>
          </cell>
          <cell r="E46">
            <v>0.25</v>
          </cell>
        </row>
        <row r="47">
          <cell r="A47" t="str">
            <v>WGIQ</v>
          </cell>
          <cell r="B47">
            <v>44</v>
          </cell>
          <cell r="C47" t="str">
            <v>E</v>
          </cell>
          <cell r="D47" t="str">
            <v>Louisville, AL</v>
          </cell>
          <cell r="E47">
            <v>0.25</v>
          </cell>
        </row>
        <row r="48">
          <cell r="A48" t="str">
            <v>WGN</v>
          </cell>
          <cell r="B48">
            <v>19</v>
          </cell>
          <cell r="C48" t="str">
            <v>I</v>
          </cell>
          <cell r="D48" t="str">
            <v>Chicago, IL</v>
          </cell>
          <cell r="E48">
            <v>1</v>
          </cell>
        </row>
        <row r="49">
          <cell r="A49" t="str">
            <v>WGNT</v>
          </cell>
          <cell r="B49">
            <v>50</v>
          </cell>
          <cell r="C49" t="str">
            <v>I</v>
          </cell>
          <cell r="D49" t="str">
            <v>Portsmouth, VA</v>
          </cell>
          <cell r="E49">
            <v>1</v>
          </cell>
        </row>
        <row r="50">
          <cell r="A50" t="str">
            <v>WGPX</v>
          </cell>
          <cell r="B50">
            <v>14</v>
          </cell>
          <cell r="C50" t="str">
            <v>I</v>
          </cell>
          <cell r="D50" t="str">
            <v>Burlington, NC</v>
          </cell>
          <cell r="E50">
            <v>1</v>
          </cell>
        </row>
        <row r="51">
          <cell r="A51" t="str">
            <v>WGSA</v>
          </cell>
          <cell r="B51">
            <v>35</v>
          </cell>
          <cell r="C51" t="str">
            <v>I</v>
          </cell>
          <cell r="D51" t="str">
            <v>Baxley, GA</v>
          </cell>
          <cell r="E51">
            <v>1</v>
          </cell>
        </row>
        <row r="52">
          <cell r="A52" t="str">
            <v>WGSI-LP</v>
          </cell>
          <cell r="B52">
            <v>14</v>
          </cell>
          <cell r="C52" t="str">
            <v>I</v>
          </cell>
          <cell r="D52" t="str">
            <v>Myrtle Beach, SC</v>
          </cell>
          <cell r="E52">
            <v>1</v>
          </cell>
        </row>
        <row r="53">
          <cell r="A53" t="str">
            <v>WGSR-LD</v>
          </cell>
          <cell r="B53">
            <v>47</v>
          </cell>
          <cell r="C53" t="str">
            <v>I</v>
          </cell>
          <cell r="D53" t="str">
            <v>Reidsville, NC</v>
          </cell>
          <cell r="E53">
            <v>1</v>
          </cell>
        </row>
        <row r="54">
          <cell r="A54" t="str">
            <v>WHFL-LP</v>
          </cell>
          <cell r="B54">
            <v>4</v>
          </cell>
          <cell r="C54" t="str">
            <v>I</v>
          </cell>
          <cell r="D54" t="str">
            <v>Goldsboro, NC</v>
          </cell>
          <cell r="E54">
            <v>1</v>
          </cell>
        </row>
        <row r="55">
          <cell r="A55" t="str">
            <v>WHHI</v>
          </cell>
          <cell r="B55">
            <v>48</v>
          </cell>
          <cell r="C55" t="str">
            <v>I</v>
          </cell>
          <cell r="D55" t="str">
            <v>Savannah, GA Hilton Head, SC</v>
          </cell>
          <cell r="E55">
            <v>1</v>
          </cell>
        </row>
        <row r="56">
          <cell r="A56" t="str">
            <v>WHKY</v>
          </cell>
          <cell r="B56">
            <v>40</v>
          </cell>
          <cell r="C56" t="str">
            <v>I</v>
          </cell>
          <cell r="D56" t="str">
            <v>Hickory, NC</v>
          </cell>
          <cell r="E56">
            <v>1</v>
          </cell>
        </row>
        <row r="57">
          <cell r="A57" t="str">
            <v>WHMC</v>
          </cell>
          <cell r="B57">
            <v>9</v>
          </cell>
          <cell r="C57" t="str">
            <v>E</v>
          </cell>
          <cell r="D57" t="str">
            <v>Conway, SC</v>
          </cell>
          <cell r="E57">
            <v>0.25</v>
          </cell>
        </row>
        <row r="58">
          <cell r="A58" t="str">
            <v>WHMC-D2</v>
          </cell>
          <cell r="B58">
            <v>9.1999999999999993</v>
          </cell>
          <cell r="C58" t="str">
            <v>E-M</v>
          </cell>
          <cell r="D58" t="str">
            <v>Conway, SC</v>
          </cell>
          <cell r="E58">
            <v>0.25</v>
          </cell>
        </row>
        <row r="59">
          <cell r="A59" t="str">
            <v>WHMC-D3</v>
          </cell>
          <cell r="B59">
            <v>9.3000000000000007</v>
          </cell>
          <cell r="C59" t="str">
            <v>E-M</v>
          </cell>
          <cell r="D59" t="str">
            <v>Conway, SC</v>
          </cell>
          <cell r="E59">
            <v>0.25</v>
          </cell>
        </row>
        <row r="60">
          <cell r="A60" t="str">
            <v>WHRO</v>
          </cell>
          <cell r="B60">
            <v>16</v>
          </cell>
          <cell r="C60" t="str">
            <v>E</v>
          </cell>
          <cell r="D60" t="str">
            <v>Hampton-Norfolk, VA</v>
          </cell>
          <cell r="E60">
            <v>0.25</v>
          </cell>
        </row>
        <row r="61">
          <cell r="A61" t="str">
            <v>WILM-LP</v>
          </cell>
          <cell r="B61">
            <v>40</v>
          </cell>
          <cell r="C61" t="str">
            <v>N</v>
          </cell>
          <cell r="D61" t="str">
            <v>Wilmington, NC</v>
          </cell>
          <cell r="E61">
            <v>0.25</v>
          </cell>
        </row>
        <row r="62">
          <cell r="A62" t="str">
            <v>WIS</v>
          </cell>
          <cell r="B62">
            <v>10</v>
          </cell>
          <cell r="C62" t="str">
            <v>N</v>
          </cell>
          <cell r="D62" t="str">
            <v>Columbia, SC</v>
          </cell>
          <cell r="E62">
            <v>0.25</v>
          </cell>
        </row>
        <row r="63">
          <cell r="A63" t="str">
            <v>WIS-D2</v>
          </cell>
          <cell r="B63">
            <v>10.199999999999999</v>
          </cell>
          <cell r="C63" t="str">
            <v>I-M</v>
          </cell>
          <cell r="D63" t="str">
            <v>Columbia, SC</v>
          </cell>
          <cell r="E63">
            <v>1</v>
          </cell>
        </row>
        <row r="64">
          <cell r="A64" t="str">
            <v>WIS-D3</v>
          </cell>
          <cell r="B64">
            <v>10.3</v>
          </cell>
          <cell r="C64" t="str">
            <v>N-M</v>
          </cell>
          <cell r="D64" t="str">
            <v>Columbia, SC</v>
          </cell>
          <cell r="E64">
            <v>0.25</v>
          </cell>
        </row>
        <row r="65">
          <cell r="A65" t="str">
            <v>WITN</v>
          </cell>
          <cell r="B65">
            <v>32</v>
          </cell>
          <cell r="C65" t="str">
            <v>N</v>
          </cell>
          <cell r="D65" t="str">
            <v>Washington, NC</v>
          </cell>
          <cell r="E65">
            <v>0.25</v>
          </cell>
        </row>
        <row r="66">
          <cell r="A66" t="str">
            <v>WITN-2</v>
          </cell>
          <cell r="B66">
            <v>32.200000000000003</v>
          </cell>
          <cell r="C66" t="str">
            <v>I-M</v>
          </cell>
          <cell r="D66" t="str">
            <v>Washington, NC</v>
          </cell>
          <cell r="E66">
            <v>1</v>
          </cell>
        </row>
        <row r="67">
          <cell r="A67" t="str">
            <v>WITV</v>
          </cell>
          <cell r="B67">
            <v>7</v>
          </cell>
          <cell r="C67" t="str">
            <v>E</v>
          </cell>
          <cell r="D67" t="str">
            <v>Charleston, SC</v>
          </cell>
          <cell r="E67">
            <v>0.25</v>
          </cell>
        </row>
        <row r="68">
          <cell r="A68" t="str">
            <v>WITV-D2</v>
          </cell>
          <cell r="B68">
            <v>7.2</v>
          </cell>
          <cell r="C68" t="str">
            <v>E-M</v>
          </cell>
          <cell r="D68" t="str">
            <v>Charleston, SC</v>
          </cell>
          <cell r="E68">
            <v>0.25</v>
          </cell>
        </row>
        <row r="69">
          <cell r="A69" t="str">
            <v>WITV-D3</v>
          </cell>
          <cell r="B69">
            <v>7.3</v>
          </cell>
          <cell r="C69" t="str">
            <v>E-M</v>
          </cell>
          <cell r="D69" t="str">
            <v>Charleston, SC</v>
          </cell>
          <cell r="E69">
            <v>0.25</v>
          </cell>
        </row>
        <row r="70">
          <cell r="A70" t="str">
            <v>WJCL</v>
          </cell>
          <cell r="B70">
            <v>22</v>
          </cell>
          <cell r="C70" t="str">
            <v>N</v>
          </cell>
          <cell r="D70" t="str">
            <v>Savannah, GA</v>
          </cell>
          <cell r="E70">
            <v>0.25</v>
          </cell>
        </row>
        <row r="71">
          <cell r="A71" t="str">
            <v>WJDW</v>
          </cell>
          <cell r="B71">
            <v>21</v>
          </cell>
          <cell r="C71" t="str">
            <v>I</v>
          </cell>
          <cell r="D71" t="str">
            <v>Tazewell, VA</v>
          </cell>
          <cell r="E71">
            <v>1</v>
          </cell>
        </row>
        <row r="72">
          <cell r="A72" t="str">
            <v>WJHG</v>
          </cell>
          <cell r="B72">
            <v>8</v>
          </cell>
          <cell r="C72" t="str">
            <v>N</v>
          </cell>
          <cell r="D72" t="str">
            <v>Panama City, FL</v>
          </cell>
          <cell r="E72">
            <v>0.25</v>
          </cell>
        </row>
        <row r="73">
          <cell r="A73" t="str">
            <v>WJHL</v>
          </cell>
          <cell r="B73">
            <v>11</v>
          </cell>
          <cell r="C73" t="str">
            <v>N</v>
          </cell>
          <cell r="D73" t="str">
            <v>Johnson City, TN</v>
          </cell>
          <cell r="E73">
            <v>0.25</v>
          </cell>
        </row>
        <row r="74">
          <cell r="A74" t="str">
            <v>WJPM</v>
          </cell>
          <cell r="B74">
            <v>45</v>
          </cell>
          <cell r="C74" t="str">
            <v>E</v>
          </cell>
          <cell r="D74" t="str">
            <v>Florence, SC</v>
          </cell>
          <cell r="E74">
            <v>0.25</v>
          </cell>
        </row>
        <row r="75">
          <cell r="A75" t="str">
            <v>WJPM-D2</v>
          </cell>
          <cell r="B75">
            <v>45.2</v>
          </cell>
          <cell r="C75" t="str">
            <v>E-M</v>
          </cell>
          <cell r="D75" t="str">
            <v>Florence, SC</v>
          </cell>
          <cell r="E75">
            <v>0.25</v>
          </cell>
        </row>
        <row r="76">
          <cell r="A76" t="str">
            <v>WJPM-D3</v>
          </cell>
          <cell r="B76">
            <v>45.3</v>
          </cell>
          <cell r="C76" t="str">
            <v>E-M</v>
          </cell>
          <cell r="D76" t="str">
            <v>Florence, SC</v>
          </cell>
          <cell r="E76">
            <v>0.25</v>
          </cell>
        </row>
        <row r="77">
          <cell r="A77" t="str">
            <v>WJWJ</v>
          </cell>
          <cell r="B77">
            <v>44</v>
          </cell>
          <cell r="C77" t="str">
            <v>E</v>
          </cell>
          <cell r="D77" t="str">
            <v>Beaufort, SC</v>
          </cell>
          <cell r="E77">
            <v>0.25</v>
          </cell>
        </row>
        <row r="78">
          <cell r="A78" t="str">
            <v>WJWJ-D2</v>
          </cell>
          <cell r="B78">
            <v>44.2</v>
          </cell>
          <cell r="C78" t="str">
            <v>E-M</v>
          </cell>
          <cell r="D78" t="str">
            <v>Beaufort, SC</v>
          </cell>
          <cell r="E78">
            <v>0.25</v>
          </cell>
        </row>
        <row r="79">
          <cell r="A79" t="str">
            <v>WJWJ-D3</v>
          </cell>
          <cell r="B79">
            <v>44.3</v>
          </cell>
          <cell r="C79" t="str">
            <v>E-M</v>
          </cell>
          <cell r="D79" t="str">
            <v>Beaufort, SC</v>
          </cell>
          <cell r="E79">
            <v>0.25</v>
          </cell>
        </row>
        <row r="80">
          <cell r="A80" t="str">
            <v>WJZY</v>
          </cell>
          <cell r="B80">
            <v>47</v>
          </cell>
          <cell r="C80" t="str">
            <v>N</v>
          </cell>
          <cell r="D80" t="str">
            <v>Belmont, NC</v>
          </cell>
          <cell r="E80">
            <v>0.25</v>
          </cell>
        </row>
        <row r="81">
          <cell r="A81" t="str">
            <v>WKPT</v>
          </cell>
          <cell r="B81">
            <v>27</v>
          </cell>
          <cell r="C81" t="str">
            <v>N</v>
          </cell>
          <cell r="D81" t="str">
            <v>Kingsport, TN</v>
          </cell>
          <cell r="E81">
            <v>0.25</v>
          </cell>
        </row>
        <row r="82">
          <cell r="A82" t="str">
            <v>WKTC</v>
          </cell>
          <cell r="B82">
            <v>39</v>
          </cell>
          <cell r="C82" t="str">
            <v>I</v>
          </cell>
          <cell r="D82" t="str">
            <v>Sumter, SC</v>
          </cell>
          <cell r="E82">
            <v>1</v>
          </cell>
        </row>
        <row r="83">
          <cell r="A83" t="str">
            <v>WLCN</v>
          </cell>
          <cell r="B83">
            <v>18</v>
          </cell>
          <cell r="C83" t="str">
            <v>I</v>
          </cell>
          <cell r="D83" t="str">
            <v>Charleston, SC</v>
          </cell>
          <cell r="E83">
            <v>1</v>
          </cell>
        </row>
        <row r="84">
          <cell r="A84" t="str">
            <v>WLFG</v>
          </cell>
          <cell r="B84">
            <v>49</v>
          </cell>
          <cell r="C84" t="str">
            <v>I</v>
          </cell>
          <cell r="D84" t="str">
            <v>Grundy, VA</v>
          </cell>
          <cell r="E84">
            <v>1</v>
          </cell>
        </row>
        <row r="85">
          <cell r="A85" t="str">
            <v>WLFL</v>
          </cell>
          <cell r="B85">
            <v>27</v>
          </cell>
          <cell r="C85" t="str">
            <v>I</v>
          </cell>
          <cell r="D85" t="str">
            <v>Raleigh, NC</v>
          </cell>
          <cell r="E85">
            <v>1</v>
          </cell>
        </row>
        <row r="86">
          <cell r="A86" t="str">
            <v>WLTX</v>
          </cell>
          <cell r="B86">
            <v>17</v>
          </cell>
          <cell r="C86" t="str">
            <v>N</v>
          </cell>
          <cell r="D86" t="str">
            <v>Columbia, SC</v>
          </cell>
          <cell r="E86">
            <v>0.25</v>
          </cell>
        </row>
        <row r="87">
          <cell r="A87" t="str">
            <v>WLTX-D2</v>
          </cell>
          <cell r="B87">
            <v>17.2</v>
          </cell>
          <cell r="C87" t="str">
            <v>N-M</v>
          </cell>
          <cell r="D87" t="str">
            <v>Columbia, SC</v>
          </cell>
          <cell r="E87">
            <v>0.25</v>
          </cell>
        </row>
        <row r="88">
          <cell r="A88" t="str">
            <v>WLTX-D3</v>
          </cell>
          <cell r="B88">
            <v>17.3</v>
          </cell>
          <cell r="C88" t="str">
            <v>N-M</v>
          </cell>
          <cell r="D88" t="str">
            <v>Columbia, SC</v>
          </cell>
          <cell r="E88">
            <v>0.25</v>
          </cell>
        </row>
        <row r="89">
          <cell r="A89" t="str">
            <v>WLXI</v>
          </cell>
          <cell r="B89">
            <v>43</v>
          </cell>
          <cell r="C89" t="str">
            <v>I</v>
          </cell>
          <cell r="D89" t="str">
            <v>Greensboro, NC</v>
          </cell>
          <cell r="E89">
            <v>1</v>
          </cell>
        </row>
        <row r="90">
          <cell r="A90" t="str">
            <v>WMBF</v>
          </cell>
          <cell r="B90">
            <v>32</v>
          </cell>
          <cell r="C90" t="str">
            <v>E</v>
          </cell>
          <cell r="D90" t="str">
            <v>Conway, SC</v>
          </cell>
          <cell r="E90">
            <v>0.25</v>
          </cell>
        </row>
        <row r="91">
          <cell r="A91" t="str">
            <v>WMBF-D2</v>
          </cell>
          <cell r="B91">
            <v>32.200000000000003</v>
          </cell>
          <cell r="C91" t="str">
            <v>E-M</v>
          </cell>
          <cell r="D91" t="str">
            <v>Conway, SC</v>
          </cell>
          <cell r="E91">
            <v>0.25</v>
          </cell>
        </row>
        <row r="92">
          <cell r="A92" t="str">
            <v>WMBF-D3</v>
          </cell>
          <cell r="B92">
            <v>32.299999999999997</v>
          </cell>
          <cell r="C92" t="str">
            <v>E-M</v>
          </cell>
          <cell r="D92" t="str">
            <v>Conway, SC</v>
          </cell>
          <cell r="E92">
            <v>0.25</v>
          </cell>
        </row>
        <row r="93">
          <cell r="A93" t="str">
            <v>WMMP</v>
          </cell>
          <cell r="B93">
            <v>36</v>
          </cell>
          <cell r="C93" t="str">
            <v>I</v>
          </cell>
          <cell r="D93" t="str">
            <v>Charleston, SC</v>
          </cell>
          <cell r="E93">
            <v>1</v>
          </cell>
        </row>
        <row r="94">
          <cell r="A94" t="str">
            <v>WMYT</v>
          </cell>
          <cell r="B94">
            <v>39</v>
          </cell>
          <cell r="C94" t="str">
            <v>N</v>
          </cell>
          <cell r="D94" t="str">
            <v>Rock Hill, SC</v>
          </cell>
          <cell r="E94">
            <v>0.25</v>
          </cell>
        </row>
        <row r="95">
          <cell r="A95" t="str">
            <v>WMYT-2</v>
          </cell>
          <cell r="B95">
            <v>39.200000000000003</v>
          </cell>
          <cell r="C95" t="str">
            <v>I-M</v>
          </cell>
          <cell r="D95" t="str">
            <v>Rock Hill, SC</v>
          </cell>
          <cell r="E95">
            <v>1</v>
          </cell>
        </row>
        <row r="96">
          <cell r="A96" t="str">
            <v>WMYV</v>
          </cell>
          <cell r="B96">
            <v>33</v>
          </cell>
          <cell r="C96" t="str">
            <v>I</v>
          </cell>
          <cell r="D96" t="str">
            <v>Greensboro, NC</v>
          </cell>
          <cell r="E96">
            <v>1</v>
          </cell>
        </row>
        <row r="97">
          <cell r="A97" t="str">
            <v>WNCN</v>
          </cell>
          <cell r="B97">
            <v>17</v>
          </cell>
          <cell r="C97" t="str">
            <v>N</v>
          </cell>
          <cell r="D97" t="str">
            <v>Goldsboro, NC</v>
          </cell>
          <cell r="E97">
            <v>0.25</v>
          </cell>
        </row>
        <row r="98">
          <cell r="A98" t="str">
            <v>WNCN-2</v>
          </cell>
          <cell r="B98">
            <v>17.2</v>
          </cell>
          <cell r="C98" t="str">
            <v>N-M</v>
          </cell>
          <cell r="D98" t="str">
            <v>Goldsboro, NC</v>
          </cell>
          <cell r="E98">
            <v>0.25</v>
          </cell>
        </row>
        <row r="99">
          <cell r="A99" t="str">
            <v>WNCN-3</v>
          </cell>
          <cell r="B99">
            <v>17.3</v>
          </cell>
          <cell r="C99" t="str">
            <v>N-M</v>
          </cell>
          <cell r="D99" t="str">
            <v>Goldsboro, NC</v>
          </cell>
          <cell r="E99">
            <v>0.25</v>
          </cell>
        </row>
        <row r="100">
          <cell r="A100" t="str">
            <v>WNCT</v>
          </cell>
          <cell r="B100">
            <v>10</v>
          </cell>
          <cell r="C100" t="str">
            <v>N</v>
          </cell>
          <cell r="D100" t="str">
            <v>Greenville, NC</v>
          </cell>
          <cell r="E100">
            <v>0.25</v>
          </cell>
        </row>
        <row r="101">
          <cell r="A101" t="str">
            <v>WNCT-2</v>
          </cell>
          <cell r="B101">
            <v>10.199999999999999</v>
          </cell>
          <cell r="C101" t="str">
            <v>I-M</v>
          </cell>
          <cell r="D101" t="str">
            <v>Greenville, NC</v>
          </cell>
          <cell r="E101">
            <v>1</v>
          </cell>
        </row>
        <row r="102">
          <cell r="A102" t="str">
            <v>WNSC</v>
          </cell>
          <cell r="B102">
            <v>15</v>
          </cell>
          <cell r="C102" t="str">
            <v>E</v>
          </cell>
          <cell r="D102" t="str">
            <v>Rock Hill, SC</v>
          </cell>
          <cell r="E102">
            <v>0.25</v>
          </cell>
        </row>
        <row r="103">
          <cell r="A103" t="str">
            <v>WNVN-LP</v>
          </cell>
          <cell r="B103">
            <v>20</v>
          </cell>
          <cell r="C103" t="str">
            <v>I</v>
          </cell>
          <cell r="D103" t="str">
            <v>Roanoke Rapids, NC</v>
          </cell>
          <cell r="E103">
            <v>1</v>
          </cell>
        </row>
        <row r="104">
          <cell r="A104" t="str">
            <v>WOLO</v>
          </cell>
          <cell r="B104">
            <v>8</v>
          </cell>
          <cell r="C104" t="str">
            <v>N</v>
          </cell>
          <cell r="D104" t="str">
            <v>Columbia, SC</v>
          </cell>
          <cell r="E104">
            <v>0.25</v>
          </cell>
        </row>
        <row r="105">
          <cell r="A105" t="str">
            <v>WOLO-D2</v>
          </cell>
          <cell r="B105">
            <v>8.1999999999999993</v>
          </cell>
          <cell r="C105" t="str">
            <v>N-M</v>
          </cell>
          <cell r="D105" t="str">
            <v>Columbia, SC</v>
          </cell>
          <cell r="E105">
            <v>0.25</v>
          </cell>
        </row>
        <row r="106">
          <cell r="A106" t="str">
            <v>WPDE</v>
          </cell>
          <cell r="B106">
            <v>16</v>
          </cell>
          <cell r="C106" t="str">
            <v>N</v>
          </cell>
          <cell r="D106" t="str">
            <v>Florence, SC</v>
          </cell>
          <cell r="E106">
            <v>0.25</v>
          </cell>
        </row>
        <row r="107">
          <cell r="A107" t="str">
            <v>WPDE-D2</v>
          </cell>
          <cell r="B107">
            <v>16.2</v>
          </cell>
          <cell r="C107" t="str">
            <v>N-M</v>
          </cell>
          <cell r="D107" t="str">
            <v>Florence, SC</v>
          </cell>
          <cell r="E107">
            <v>0.25</v>
          </cell>
        </row>
        <row r="108">
          <cell r="A108" t="str">
            <v>WPXU</v>
          </cell>
          <cell r="B108">
            <v>34</v>
          </cell>
          <cell r="C108" t="str">
            <v>I</v>
          </cell>
          <cell r="D108" t="str">
            <v>Jacksonville, NC</v>
          </cell>
          <cell r="E108">
            <v>1</v>
          </cell>
        </row>
        <row r="109">
          <cell r="A109" t="str">
            <v>WPXV</v>
          </cell>
          <cell r="B109">
            <v>46</v>
          </cell>
          <cell r="C109" t="str">
            <v>I</v>
          </cell>
          <cell r="D109" t="str">
            <v>Norfolk, VA</v>
          </cell>
          <cell r="E109">
            <v>1</v>
          </cell>
        </row>
        <row r="110">
          <cell r="A110" t="str">
            <v>WRAL</v>
          </cell>
          <cell r="B110">
            <v>53</v>
          </cell>
          <cell r="C110" t="str">
            <v>N</v>
          </cell>
          <cell r="D110" t="str">
            <v>Raleigh, NC</v>
          </cell>
          <cell r="E110">
            <v>0.25</v>
          </cell>
        </row>
        <row r="111">
          <cell r="A111" t="str">
            <v>WRAL-2</v>
          </cell>
          <cell r="B111">
            <v>48.2</v>
          </cell>
          <cell r="C111" t="str">
            <v>N-M</v>
          </cell>
          <cell r="D111" t="str">
            <v>Raleigh, NC</v>
          </cell>
          <cell r="E111">
            <v>0.25</v>
          </cell>
        </row>
        <row r="112">
          <cell r="A112" t="str">
            <v>WRAY</v>
          </cell>
          <cell r="B112">
            <v>42</v>
          </cell>
          <cell r="C112" t="str">
            <v>I</v>
          </cell>
          <cell r="D112" t="str">
            <v>Wilson, NC</v>
          </cell>
          <cell r="E112">
            <v>1</v>
          </cell>
        </row>
        <row r="113">
          <cell r="A113" t="str">
            <v>WRAZ</v>
          </cell>
          <cell r="B113">
            <v>49</v>
          </cell>
          <cell r="C113" t="str">
            <v>I</v>
          </cell>
          <cell r="D113" t="str">
            <v>Raleigh, NC</v>
          </cell>
          <cell r="E113">
            <v>1</v>
          </cell>
        </row>
        <row r="114">
          <cell r="A114" t="str">
            <v>WRAZ-2</v>
          </cell>
          <cell r="B114">
            <v>49.2</v>
          </cell>
          <cell r="C114" t="str">
            <v>I-M</v>
          </cell>
          <cell r="D114" t="str">
            <v>Raleigh, NC</v>
          </cell>
          <cell r="E114">
            <v>1</v>
          </cell>
        </row>
        <row r="115">
          <cell r="A115" t="str">
            <v>WRDC</v>
          </cell>
          <cell r="B115">
            <v>28</v>
          </cell>
          <cell r="C115" t="str">
            <v>I</v>
          </cell>
          <cell r="D115" t="str">
            <v>Durham, NC</v>
          </cell>
          <cell r="E115">
            <v>1</v>
          </cell>
        </row>
        <row r="116">
          <cell r="A116" t="str">
            <v>WRJA</v>
          </cell>
          <cell r="B116">
            <v>28</v>
          </cell>
          <cell r="C116" t="str">
            <v>E</v>
          </cell>
          <cell r="D116" t="str">
            <v>Sumter, SC</v>
          </cell>
          <cell r="E116">
            <v>0.25</v>
          </cell>
        </row>
        <row r="117">
          <cell r="A117" t="str">
            <v>WRJA-D2</v>
          </cell>
          <cell r="B117">
            <v>28.2</v>
          </cell>
          <cell r="C117" t="str">
            <v>E-M</v>
          </cell>
          <cell r="D117" t="str">
            <v>Sumter, SC</v>
          </cell>
          <cell r="E117">
            <v>0.25</v>
          </cell>
        </row>
        <row r="118">
          <cell r="A118" t="str">
            <v>WRJA-D3</v>
          </cell>
          <cell r="B118">
            <v>28.3</v>
          </cell>
          <cell r="C118" t="str">
            <v>E-M</v>
          </cell>
          <cell r="D118" t="str">
            <v>Sumter, SC</v>
          </cell>
          <cell r="E118">
            <v>0.25</v>
          </cell>
        </row>
        <row r="119">
          <cell r="A119" t="str">
            <v>WRLK</v>
          </cell>
          <cell r="B119">
            <v>32</v>
          </cell>
          <cell r="C119" t="str">
            <v>E</v>
          </cell>
          <cell r="D119" t="str">
            <v>Columbia, SC</v>
          </cell>
          <cell r="E119">
            <v>0.25</v>
          </cell>
        </row>
        <row r="120">
          <cell r="A120" t="str">
            <v>WRLK-D2</v>
          </cell>
          <cell r="B120">
            <v>32.200000000000003</v>
          </cell>
          <cell r="C120" t="str">
            <v>E-M</v>
          </cell>
          <cell r="D120" t="str">
            <v>Columbia, SC</v>
          </cell>
          <cell r="E120">
            <v>0.25</v>
          </cell>
        </row>
        <row r="121">
          <cell r="A121" t="str">
            <v>WRLK-D3</v>
          </cell>
          <cell r="B121">
            <v>32.299999999999997</v>
          </cell>
          <cell r="C121" t="str">
            <v>E-M</v>
          </cell>
          <cell r="D121" t="str">
            <v>Columbia, SC</v>
          </cell>
          <cell r="E121">
            <v>0.25</v>
          </cell>
        </row>
        <row r="122">
          <cell r="A122" t="str">
            <v>WRPX</v>
          </cell>
          <cell r="B122">
            <v>15</v>
          </cell>
          <cell r="C122" t="str">
            <v>I</v>
          </cell>
          <cell r="D122" t="str">
            <v>Rocky Mount, NC</v>
          </cell>
          <cell r="E122">
            <v>1</v>
          </cell>
        </row>
        <row r="123">
          <cell r="A123" t="str">
            <v>WSAV</v>
          </cell>
          <cell r="B123">
            <v>39</v>
          </cell>
          <cell r="C123" t="str">
            <v>N</v>
          </cell>
          <cell r="D123" t="str">
            <v>Savannah, GA</v>
          </cell>
          <cell r="E123">
            <v>0.25</v>
          </cell>
        </row>
        <row r="124">
          <cell r="A124" t="str">
            <v>WSAV-D2</v>
          </cell>
          <cell r="B124">
            <v>39.200000000000003</v>
          </cell>
          <cell r="C124" t="str">
            <v>I-M</v>
          </cell>
          <cell r="D124" t="str">
            <v>Savannah, GA</v>
          </cell>
          <cell r="E124">
            <v>1</v>
          </cell>
        </row>
        <row r="125">
          <cell r="A125" t="str">
            <v>WSBN</v>
          </cell>
          <cell r="B125">
            <v>32</v>
          </cell>
          <cell r="C125" t="str">
            <v>E</v>
          </cell>
          <cell r="D125" t="str">
            <v>Norton, VA</v>
          </cell>
          <cell r="E125">
            <v>0.25</v>
          </cell>
        </row>
        <row r="126">
          <cell r="A126" t="str">
            <v>WSFA</v>
          </cell>
          <cell r="B126">
            <v>12</v>
          </cell>
          <cell r="C126" t="str">
            <v>N</v>
          </cell>
          <cell r="D126" t="str">
            <v>Montgomery, AL</v>
          </cell>
          <cell r="E126">
            <v>0.25</v>
          </cell>
        </row>
        <row r="127">
          <cell r="A127" t="str">
            <v>WSFX</v>
          </cell>
          <cell r="B127">
            <v>30</v>
          </cell>
          <cell r="C127" t="str">
            <v>I</v>
          </cell>
          <cell r="D127" t="str">
            <v>Wilmington, NC</v>
          </cell>
          <cell r="E127">
            <v>1</v>
          </cell>
        </row>
        <row r="128">
          <cell r="A128" t="str">
            <v>WSFX-2</v>
          </cell>
          <cell r="B128">
            <v>30.2</v>
          </cell>
          <cell r="C128" t="str">
            <v>I-M</v>
          </cell>
          <cell r="D128" t="str">
            <v>Wilmington, NC</v>
          </cell>
          <cell r="E128">
            <v>1</v>
          </cell>
        </row>
        <row r="129">
          <cell r="A129" t="str">
            <v>WSKY</v>
          </cell>
          <cell r="B129">
            <v>9</v>
          </cell>
          <cell r="C129" t="str">
            <v>I</v>
          </cell>
          <cell r="D129" t="str">
            <v>Montoe, NC</v>
          </cell>
          <cell r="E129">
            <v>1</v>
          </cell>
        </row>
        <row r="130">
          <cell r="A130" t="str">
            <v>WSOC</v>
          </cell>
          <cell r="B130">
            <v>34</v>
          </cell>
          <cell r="C130" t="str">
            <v>N</v>
          </cell>
          <cell r="D130" t="str">
            <v>Charlotte, NC</v>
          </cell>
          <cell r="E130">
            <v>0.25</v>
          </cell>
        </row>
        <row r="131">
          <cell r="A131" t="str">
            <v>WSOC-2</v>
          </cell>
          <cell r="B131">
            <v>34.200000000000003</v>
          </cell>
          <cell r="C131" t="str">
            <v>N-M</v>
          </cell>
          <cell r="D131" t="str">
            <v>Charlotte, NC</v>
          </cell>
          <cell r="E131">
            <v>0.25</v>
          </cell>
        </row>
        <row r="132">
          <cell r="A132" t="str">
            <v>WSPA</v>
          </cell>
          <cell r="B132">
            <v>7</v>
          </cell>
          <cell r="C132" t="str">
            <v>N</v>
          </cell>
          <cell r="D132" t="str">
            <v>Charlotte, NC</v>
          </cell>
          <cell r="E132">
            <v>0.25</v>
          </cell>
        </row>
        <row r="133">
          <cell r="A133" t="str">
            <v>WTAT</v>
          </cell>
          <cell r="B133">
            <v>24</v>
          </cell>
          <cell r="C133" t="str">
            <v>I</v>
          </cell>
          <cell r="D133" t="str">
            <v>Charleston, SC</v>
          </cell>
          <cell r="E133">
            <v>1</v>
          </cell>
        </row>
        <row r="134">
          <cell r="A134" t="str">
            <v>WTGS</v>
          </cell>
          <cell r="B134">
            <v>28</v>
          </cell>
          <cell r="C134" t="str">
            <v>I</v>
          </cell>
          <cell r="D134" t="str">
            <v>Hardeeville, SC</v>
          </cell>
          <cell r="E134">
            <v>1</v>
          </cell>
        </row>
        <row r="135">
          <cell r="A135" t="str">
            <v>WTKR</v>
          </cell>
          <cell r="B135">
            <v>40</v>
          </cell>
          <cell r="C135" t="str">
            <v>N</v>
          </cell>
          <cell r="D135" t="str">
            <v>Norfolk, VA</v>
          </cell>
          <cell r="E135">
            <v>0.25</v>
          </cell>
        </row>
        <row r="136">
          <cell r="A136" t="str">
            <v>WTOC</v>
          </cell>
          <cell r="B136">
            <v>11</v>
          </cell>
          <cell r="C136" t="str">
            <v>N</v>
          </cell>
          <cell r="D136" t="str">
            <v>Savannah, GA</v>
          </cell>
          <cell r="E136">
            <v>0.25</v>
          </cell>
        </row>
        <row r="137">
          <cell r="A137" t="str">
            <v>WTOC-D2</v>
          </cell>
          <cell r="B137">
            <v>11.2</v>
          </cell>
          <cell r="C137" t="str">
            <v>N-M</v>
          </cell>
          <cell r="D137" t="str">
            <v>Savannah, GA</v>
          </cell>
          <cell r="E137">
            <v>0.25</v>
          </cell>
        </row>
        <row r="138">
          <cell r="A138" t="str">
            <v>WTVD</v>
          </cell>
          <cell r="B138">
            <v>52</v>
          </cell>
          <cell r="C138" t="str">
            <v>N</v>
          </cell>
          <cell r="D138" t="str">
            <v>Durham, NC</v>
          </cell>
          <cell r="E138">
            <v>0.25</v>
          </cell>
        </row>
        <row r="139">
          <cell r="A139" t="str">
            <v>WTVD-2</v>
          </cell>
          <cell r="B139">
            <v>11.2</v>
          </cell>
          <cell r="C139" t="str">
            <v>I-M</v>
          </cell>
          <cell r="D139" t="str">
            <v>Durham, NC</v>
          </cell>
          <cell r="E139">
            <v>1</v>
          </cell>
        </row>
        <row r="140">
          <cell r="A140" t="str">
            <v>WTVD-3</v>
          </cell>
          <cell r="B140">
            <v>11.3</v>
          </cell>
          <cell r="C140" t="str">
            <v>I-M</v>
          </cell>
          <cell r="D140" t="str">
            <v>Durham, NC</v>
          </cell>
          <cell r="E140">
            <v>1</v>
          </cell>
        </row>
        <row r="141">
          <cell r="A141" t="str">
            <v>WTVI</v>
          </cell>
          <cell r="B141">
            <v>11</v>
          </cell>
          <cell r="C141" t="str">
            <v>E</v>
          </cell>
          <cell r="D141" t="str">
            <v>Kannapolis, NC</v>
          </cell>
          <cell r="E141">
            <v>0.25</v>
          </cell>
        </row>
        <row r="142">
          <cell r="A142" t="str">
            <v>WTVI-2</v>
          </cell>
          <cell r="B142">
            <v>11.2</v>
          </cell>
          <cell r="C142" t="str">
            <v>E-M</v>
          </cell>
          <cell r="D142" t="str">
            <v>Kannapolis, NC</v>
          </cell>
          <cell r="E142">
            <v>0.25</v>
          </cell>
        </row>
        <row r="143">
          <cell r="A143" t="str">
            <v>WTVI-3</v>
          </cell>
          <cell r="B143">
            <v>11.3</v>
          </cell>
          <cell r="C143" t="str">
            <v>E-M</v>
          </cell>
          <cell r="D143" t="str">
            <v>Kannapolis, NC</v>
          </cell>
          <cell r="E143">
            <v>0.25</v>
          </cell>
        </row>
        <row r="144">
          <cell r="A144" t="str">
            <v>WTVY</v>
          </cell>
          <cell r="B144">
            <v>36</v>
          </cell>
          <cell r="C144" t="str">
            <v>I</v>
          </cell>
          <cell r="D144" t="str">
            <v>Dothan, AL</v>
          </cell>
          <cell r="E144">
            <v>1</v>
          </cell>
        </row>
        <row r="145">
          <cell r="A145" t="str">
            <v>WTVY-D2</v>
          </cell>
          <cell r="B145">
            <v>36.200000000000003</v>
          </cell>
          <cell r="C145" t="str">
            <v>I-M</v>
          </cell>
          <cell r="D145" t="str">
            <v>Dothan, AL</v>
          </cell>
          <cell r="E145">
            <v>1</v>
          </cell>
        </row>
        <row r="146">
          <cell r="A146" t="str">
            <v>WTVY-D3</v>
          </cell>
          <cell r="B146">
            <v>36.299999999999997</v>
          </cell>
          <cell r="C146" t="str">
            <v>I-M</v>
          </cell>
          <cell r="D146" t="str">
            <v>Dothan, AL</v>
          </cell>
          <cell r="E146">
            <v>1</v>
          </cell>
        </row>
        <row r="147">
          <cell r="A147" t="str">
            <v>WTVZ</v>
          </cell>
          <cell r="B147">
            <v>33</v>
          </cell>
          <cell r="C147" t="str">
            <v>I</v>
          </cell>
          <cell r="D147" t="str">
            <v>Norfolk, VA</v>
          </cell>
          <cell r="E147">
            <v>1</v>
          </cell>
        </row>
        <row r="148">
          <cell r="A148" t="str">
            <v>WUNC</v>
          </cell>
          <cell r="B148" t="str">
            <v>varies</v>
          </cell>
          <cell r="C148" t="str">
            <v>E</v>
          </cell>
          <cell r="D148" t="str">
            <v>varies</v>
          </cell>
          <cell r="E148">
            <v>0.25</v>
          </cell>
        </row>
        <row r="149">
          <cell r="A149" t="str">
            <v>WUNC-2</v>
          </cell>
          <cell r="B149" t="str">
            <v>varies</v>
          </cell>
          <cell r="C149" t="str">
            <v>E-M</v>
          </cell>
          <cell r="D149" t="str">
            <v>varies</v>
          </cell>
          <cell r="E149">
            <v>0.25</v>
          </cell>
        </row>
        <row r="150">
          <cell r="A150" t="str">
            <v>WUNC-3</v>
          </cell>
          <cell r="B150" t="str">
            <v>varies</v>
          </cell>
          <cell r="C150" t="str">
            <v>E-M</v>
          </cell>
          <cell r="D150" t="str">
            <v>varies</v>
          </cell>
          <cell r="E150">
            <v>0.25</v>
          </cell>
        </row>
        <row r="151">
          <cell r="A151" t="str">
            <v>WUNC-4</v>
          </cell>
          <cell r="B151" t="str">
            <v>varies</v>
          </cell>
          <cell r="C151" t="str">
            <v>E-M</v>
          </cell>
          <cell r="D151" t="str">
            <v>varies</v>
          </cell>
          <cell r="E151">
            <v>0.25</v>
          </cell>
        </row>
        <row r="152">
          <cell r="A152" t="str">
            <v>WUND</v>
          </cell>
          <cell r="B152">
            <v>20</v>
          </cell>
          <cell r="C152" t="str">
            <v>E</v>
          </cell>
          <cell r="D152" t="str">
            <v>Edenton, NC</v>
          </cell>
          <cell r="E152">
            <v>0.25</v>
          </cell>
        </row>
        <row r="153">
          <cell r="A153" t="str">
            <v>WUNG</v>
          </cell>
          <cell r="B153">
            <v>44</v>
          </cell>
          <cell r="C153" t="str">
            <v>E</v>
          </cell>
          <cell r="D153" t="str">
            <v>Concord, NC</v>
          </cell>
          <cell r="E153">
            <v>0.25</v>
          </cell>
        </row>
        <row r="154">
          <cell r="A154" t="str">
            <v>WUNJ</v>
          </cell>
          <cell r="B154">
            <v>29</v>
          </cell>
          <cell r="C154" t="str">
            <v>E</v>
          </cell>
          <cell r="D154" t="str">
            <v>Wilmington, NC</v>
          </cell>
          <cell r="E154">
            <v>0.25</v>
          </cell>
        </row>
        <row r="155">
          <cell r="A155" t="str">
            <v>WUNK</v>
          </cell>
          <cell r="B155">
            <v>23</v>
          </cell>
          <cell r="C155" t="str">
            <v>E</v>
          </cell>
          <cell r="D155" t="str">
            <v>Greenville, NC</v>
          </cell>
          <cell r="E155">
            <v>0.25</v>
          </cell>
        </row>
        <row r="156">
          <cell r="A156" t="str">
            <v>WUNL</v>
          </cell>
          <cell r="B156">
            <v>32</v>
          </cell>
          <cell r="C156" t="str">
            <v>E</v>
          </cell>
          <cell r="D156" t="str">
            <v>Winston-Salem, NC</v>
          </cell>
          <cell r="E156">
            <v>0.25</v>
          </cell>
        </row>
        <row r="157">
          <cell r="A157" t="str">
            <v>WUNM</v>
          </cell>
          <cell r="B157">
            <v>19</v>
          </cell>
          <cell r="C157" t="str">
            <v>E</v>
          </cell>
          <cell r="D157" t="str">
            <v>Jacksonville, NC</v>
          </cell>
          <cell r="E157">
            <v>0.25</v>
          </cell>
        </row>
        <row r="158">
          <cell r="A158" t="str">
            <v>WUNP</v>
          </cell>
          <cell r="B158">
            <v>36</v>
          </cell>
          <cell r="C158" t="str">
            <v>E</v>
          </cell>
          <cell r="D158" t="str">
            <v>Roanoke Rapids, NC</v>
          </cell>
          <cell r="E158">
            <v>0.25</v>
          </cell>
        </row>
        <row r="159">
          <cell r="A159" t="str">
            <v>WUNU</v>
          </cell>
          <cell r="B159">
            <v>38</v>
          </cell>
          <cell r="C159" t="str">
            <v>I</v>
          </cell>
          <cell r="D159" t="str">
            <v>Fayetteville, NC</v>
          </cell>
          <cell r="E159">
            <v>1</v>
          </cell>
        </row>
        <row r="160">
          <cell r="A160" t="str">
            <v>WUPX</v>
          </cell>
          <cell r="B160">
            <v>34</v>
          </cell>
          <cell r="C160" t="str">
            <v>I</v>
          </cell>
          <cell r="D160" t="str">
            <v>Jacksonville, NC</v>
          </cell>
          <cell r="E160">
            <v>1</v>
          </cell>
        </row>
        <row r="161">
          <cell r="A161" t="str">
            <v>WUVC</v>
          </cell>
          <cell r="B161">
            <v>38</v>
          </cell>
          <cell r="C161" t="str">
            <v>I</v>
          </cell>
          <cell r="D161" t="str">
            <v>Fayetteville, NC</v>
          </cell>
          <cell r="E161">
            <v>1</v>
          </cell>
        </row>
        <row r="162">
          <cell r="A162" t="str">
            <v>WVAN</v>
          </cell>
          <cell r="B162">
            <v>9</v>
          </cell>
          <cell r="C162" t="str">
            <v>E</v>
          </cell>
          <cell r="D162" t="str">
            <v>Savannah, GA</v>
          </cell>
          <cell r="E162">
            <v>0.25</v>
          </cell>
        </row>
        <row r="163">
          <cell r="A163" t="str">
            <v>WVBT</v>
          </cell>
          <cell r="B163">
            <v>29</v>
          </cell>
          <cell r="C163" t="str">
            <v>I</v>
          </cell>
          <cell r="D163" t="str">
            <v>Virginia Beach, VA</v>
          </cell>
          <cell r="E163">
            <v>1</v>
          </cell>
        </row>
        <row r="164">
          <cell r="A164" t="str">
            <v>WVEC</v>
          </cell>
          <cell r="B164">
            <v>13</v>
          </cell>
          <cell r="C164" t="str">
            <v>N</v>
          </cell>
          <cell r="D164" t="str">
            <v>Hampton, VA</v>
          </cell>
          <cell r="E164">
            <v>0.25</v>
          </cell>
        </row>
        <row r="165">
          <cell r="A165" t="str">
            <v>WVVA</v>
          </cell>
          <cell r="B165">
            <v>46</v>
          </cell>
          <cell r="C165" t="str">
            <v>N</v>
          </cell>
          <cell r="D165" t="str">
            <v>Bluefield, VA</v>
          </cell>
          <cell r="E165">
            <v>0.25</v>
          </cell>
        </row>
        <row r="166">
          <cell r="A166" t="str">
            <v>WWAY</v>
          </cell>
          <cell r="B166">
            <v>46</v>
          </cell>
          <cell r="C166" t="str">
            <v>N</v>
          </cell>
          <cell r="D166" t="str">
            <v>Wilmington, NC</v>
          </cell>
          <cell r="E166">
            <v>0.25</v>
          </cell>
        </row>
        <row r="167">
          <cell r="A167" t="str">
            <v>WWAY-2</v>
          </cell>
          <cell r="B167">
            <v>46.2</v>
          </cell>
          <cell r="C167" t="str">
            <v>I-M</v>
          </cell>
          <cell r="D167" t="str">
            <v>Wilmington, NC</v>
          </cell>
          <cell r="E167">
            <v>1</v>
          </cell>
        </row>
        <row r="168">
          <cell r="A168" t="str">
            <v>WWMB</v>
          </cell>
          <cell r="B168">
            <v>21</v>
          </cell>
          <cell r="C168" t="str">
            <v>I</v>
          </cell>
          <cell r="D168" t="str">
            <v>Florence, SC</v>
          </cell>
          <cell r="E168">
            <v>1</v>
          </cell>
        </row>
        <row r="169">
          <cell r="A169" t="str">
            <v>WXFI</v>
          </cell>
          <cell r="B169">
            <v>8</v>
          </cell>
          <cell r="C169" t="str">
            <v>I</v>
          </cell>
          <cell r="D169" t="str">
            <v>Morehead City, NC</v>
          </cell>
          <cell r="E169">
            <v>1</v>
          </cell>
        </row>
        <row r="170">
          <cell r="A170" t="str">
            <v>WXII</v>
          </cell>
          <cell r="B170">
            <v>31</v>
          </cell>
          <cell r="C170" t="str">
            <v>N</v>
          </cell>
          <cell r="D170" t="str">
            <v>Winston-Salem, NC</v>
          </cell>
          <cell r="E170">
            <v>0.25</v>
          </cell>
        </row>
        <row r="171">
          <cell r="A171" t="str">
            <v>WXII-2</v>
          </cell>
          <cell r="B171">
            <v>31.2</v>
          </cell>
          <cell r="C171" t="str">
            <v>I-M</v>
          </cell>
          <cell r="D171" t="str">
            <v>Winston-Salem, NC</v>
          </cell>
          <cell r="E171">
            <v>1</v>
          </cell>
        </row>
        <row r="172">
          <cell r="A172" t="str">
            <v>WXLV</v>
          </cell>
          <cell r="B172">
            <v>45</v>
          </cell>
          <cell r="C172" t="str">
            <v>I</v>
          </cell>
          <cell r="D172" t="str">
            <v>Winston-Salem, NC</v>
          </cell>
          <cell r="E172">
            <v>1</v>
          </cell>
        </row>
        <row r="173">
          <cell r="A173" t="str">
            <v>WYBE-CA</v>
          </cell>
          <cell r="B173">
            <v>44</v>
          </cell>
          <cell r="C173" t="str">
            <v>I</v>
          </cell>
          <cell r="D173" t="str">
            <v>Pinehurst, NC</v>
          </cell>
          <cell r="E173">
            <v>1</v>
          </cell>
        </row>
        <row r="174">
          <cell r="A174" t="str">
            <v>WYDO</v>
          </cell>
          <cell r="B174">
            <v>14</v>
          </cell>
          <cell r="C174" t="str">
            <v>I</v>
          </cell>
          <cell r="D174" t="str">
            <v>Greenville, NC</v>
          </cell>
          <cell r="E174">
            <v>1</v>
          </cell>
        </row>
        <row r="175">
          <cell r="A175" t="str">
            <v>WYDO</v>
          </cell>
          <cell r="B175">
            <v>47</v>
          </cell>
          <cell r="C175" t="str">
            <v>I</v>
          </cell>
          <cell r="D175" t="str">
            <v>Greenville, NC</v>
          </cell>
          <cell r="E175">
            <v>1</v>
          </cell>
        </row>
        <row r="176">
          <cell r="A176" t="str">
            <v>WZRB</v>
          </cell>
          <cell r="B176">
            <v>47</v>
          </cell>
          <cell r="C176" t="str">
            <v>I</v>
          </cell>
          <cell r="D176" t="str">
            <v>Columbia, SC</v>
          </cell>
          <cell r="E176">
            <v>1</v>
          </cell>
        </row>
      </sheetData>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8ED5340-FAA2-4858-8FFA-386B0D456CDC}" name="Table4" displayName="Table4" ref="C24:G78" totalsRowShown="0" headerRowDxfId="873" headerRowBorderDxfId="872" tableBorderDxfId="871">
  <autoFilter ref="C24:G78" xr:uid="{98ED5340-FAA2-4858-8FFA-386B0D456CDC}"/>
  <tableColumns count="5">
    <tableColumn id="1" xr3:uid="{3C8C2B6C-4FD4-4CE3-B4EB-E3221313D6CD}" name="          CITY OR TOWN" dataDxfId="870"/>
    <tableColumn id="2" xr3:uid="{0871BF35-46C7-4B88-A398-470BBD58ED20}" name="COUNTY" dataDxfId="869"/>
    <tableColumn id="3" xr3:uid="{7EBDA317-2A61-4F4B-B81A-161FC0D81913}" name="STATE" dataDxfId="868"/>
    <tableColumn id="4" xr3:uid="{D5D51E81-CE09-44BA-ABF6-7B3B741B47BC}" name="CH LINE UP" dataDxfId="867"/>
    <tableColumn id="5" xr3:uid="{C4DB4589-3A62-43CB-B4FB-68B4D496704A}" name="SUB GRP#" dataDxfId="86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84074EB-46A9-4E18-99EA-CE665E3050A2}" name="Table83910" displayName="Table83910" ref="B44:G69" totalsRowShown="0" headerRowDxfId="801" tableBorderDxfId="800">
  <autoFilter ref="B44:G69" xr:uid="{AEA769F8-9136-4E50-935C-00DEE10A3C29}"/>
  <tableColumns count="6">
    <tableColumn id="1" xr3:uid="{80C827D9-F875-4FE2-BBEF-A98973DDA612}" name=" 1. CALL SIGN" dataDxfId="799"/>
    <tableColumn id="3" xr3:uid="{BD027F8C-BFEB-424F-B3FF-E4A088669AF4}" name="2. B’CAST NUMBER " dataDxfId="798">
      <calculatedColumnFormula>IF($B45&gt;0,VLOOKUP($B45,Signals,2,FALSE)," ")</calculatedColumnFormula>
    </tableColumn>
    <tableColumn id="4" xr3:uid="{4F605369-9C72-47AA-9879-DB1680796DE0}" name="3. TYPE OF STATION" dataDxfId="797">
      <calculatedColumnFormula>IF($B45&gt;0,VLOOKUP($B45,Signals,3,FALSE)," ")</calculatedColumnFormula>
    </tableColumn>
    <tableColumn id="5" xr3:uid="{8EB9D0D0-2484-4F54-B439-E09A9629445B}" name="4. DISTANT?_x000a_(YES OR NO)" dataDxfId="796"/>
    <tableColumn id="6" xr3:uid="{C1EF55DB-3D9B-4CFF-9493-814B4E885492}" name="5. BASIS OF CARRIAGE (if distant)" dataDxfId="795">
      <calculatedColumnFormula>IF(E45="Yes",VLOOKUP(B45,Signals,6,FALSE)," ")</calculatedColumnFormula>
    </tableColumn>
    <tableColumn id="7" xr3:uid="{F62F6B18-750C-41A8-906E-B4946D4F673A}" name="6. LOCATION OF STATION" dataDxfId="794">
      <calculatedColumnFormula>IF($B45&gt;0,VLOOKUP($B45,Signals,4,FALSE)," ")</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AB18904-BC5F-4FD9-A15B-430CAA6F9F1A}" name="Table8391011" displayName="Table8391011" ref="B44:G69" totalsRowShown="0" headerRowDxfId="793" tableBorderDxfId="792">
  <autoFilter ref="B44:G69" xr:uid="{AEA769F8-9136-4E50-935C-00DEE10A3C29}"/>
  <tableColumns count="6">
    <tableColumn id="1" xr3:uid="{D72A88F0-2AA0-49E5-AC36-04A3188FB82B}" name=" 1. CALL SIGN" dataDxfId="791"/>
    <tableColumn id="3" xr3:uid="{88457FCF-40C0-4607-87E4-DBE7FC403598}" name="2. B’CAST NUMBER " dataDxfId="790">
      <calculatedColumnFormula>IF($B45&gt;0,VLOOKUP($B45,Signals,2,FALSE)," ")</calculatedColumnFormula>
    </tableColumn>
    <tableColumn id="4" xr3:uid="{F36840BB-79AE-41CF-AC13-BFCF737C16FF}" name="3. TYPE OF STATION" dataDxfId="789">
      <calculatedColumnFormula>IF($B45&gt;0,VLOOKUP($B45,Signals,3,FALSE)," ")</calculatedColumnFormula>
    </tableColumn>
    <tableColumn id="5" xr3:uid="{AA7E5E88-327C-4C3B-B3CA-01FA7B04E77B}" name="4. DISTANT?_x000a_(YES OR NO)" dataDxfId="788"/>
    <tableColumn id="6" xr3:uid="{D371CC08-C9D4-41F8-8BAF-08C2E56E360D}" name="5. BASIS OF CARRIAGE (if distant)" dataDxfId="787">
      <calculatedColumnFormula>IF(E45="Yes",VLOOKUP(B45,Signals,6,FALSE)," ")</calculatedColumnFormula>
    </tableColumn>
    <tableColumn id="7" xr3:uid="{3F41F027-50DE-45FC-8B74-A8E17A1216ED}" name="6. LOCATION OF STATION" dataDxfId="786">
      <calculatedColumnFormula>IF($B45&gt;0,VLOOKUP($B45,Signals,4,FALSE)," ")</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DD4953D-FB0F-44A3-BDD6-911529736E29}" name="Table839101112" displayName="Table839101112" ref="B44:G69" totalsRowShown="0" headerRowDxfId="785" tableBorderDxfId="784">
  <autoFilter ref="B44:G69" xr:uid="{AEA769F8-9136-4E50-935C-00DEE10A3C29}"/>
  <tableColumns count="6">
    <tableColumn id="1" xr3:uid="{1CA977A0-0623-44F1-9057-C9DD4B1C09FA}" name=" 1. CALL SIGN" dataDxfId="783"/>
    <tableColumn id="3" xr3:uid="{17B06364-4E92-4653-ADAB-6947EFBD6763}" name="2. B’CAST NUMBER " dataDxfId="782">
      <calculatedColumnFormula>IF($B45&gt;0,VLOOKUP($B45,Signals,2,FALSE)," ")</calculatedColumnFormula>
    </tableColumn>
    <tableColumn id="4" xr3:uid="{A8ECA90B-3881-44FB-8BFD-AF6813F62839}" name="3. TYPE OF STATION" dataDxfId="781">
      <calculatedColumnFormula>IF($B45&gt;0,VLOOKUP($B45,Signals,3,FALSE)," ")</calculatedColumnFormula>
    </tableColumn>
    <tableColumn id="5" xr3:uid="{13CCF26B-7E05-4052-8B4D-DCDC226E0AC4}" name="4. DISTANT?_x000a_(YES OR NO)" dataDxfId="780"/>
    <tableColumn id="6" xr3:uid="{8209E31C-E696-423C-8B1A-8DE337B603A4}" name="5. BASIS OF CARRIAGE (if distant)" dataDxfId="779">
      <calculatedColumnFormula>IF(E45="Yes",VLOOKUP(B45,Signals,6,FALSE)," ")</calculatedColumnFormula>
    </tableColumn>
    <tableColumn id="7" xr3:uid="{D1BE3991-5861-459E-AC7A-8C2604697902}" name="6. LOCATION OF STATION" dataDxfId="778">
      <calculatedColumnFormula>IF($B45&gt;0,VLOOKUP($B45,Signals,4,FALSE)," ")</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1509FC8-01AB-43EF-95F2-D86874E25728}" name="Table83910111213" displayName="Table83910111213" ref="B44:G69" totalsRowShown="0" headerRowDxfId="777" tableBorderDxfId="776">
  <autoFilter ref="B44:G69" xr:uid="{AEA769F8-9136-4E50-935C-00DEE10A3C29}"/>
  <tableColumns count="6">
    <tableColumn id="1" xr3:uid="{73DB939F-3D40-4D5B-9CCE-4F61F50E0E10}" name=" 1. CALL SIGN" dataDxfId="775"/>
    <tableColumn id="3" xr3:uid="{B04FB425-2EE4-4BED-A5A6-FFC7339A2A2A}" name="2. B’CAST NUMBER " dataDxfId="774">
      <calculatedColumnFormula>IF($B45&gt;0,VLOOKUP($B45,Signals,2,FALSE)," ")</calculatedColumnFormula>
    </tableColumn>
    <tableColumn id="4" xr3:uid="{B9020509-F450-4548-9799-0F2607A45B4E}" name="3. TYPE OF STATION" dataDxfId="773">
      <calculatedColumnFormula>IF($B45&gt;0,VLOOKUP($B45,Signals,3,FALSE)," ")</calculatedColumnFormula>
    </tableColumn>
    <tableColumn id="5" xr3:uid="{EFFEC29F-B9B2-419F-9AF9-145593A07760}" name="4. DISTANT?_x000a_(YES OR NO)" dataDxfId="772"/>
    <tableColumn id="6" xr3:uid="{C19A2F22-C9A5-454A-B62C-97DEFE92FFAC}" name="5. BASIS OF CARRIAGE (if distant)" dataDxfId="771">
      <calculatedColumnFormula>IF(E45="Yes",VLOOKUP(B45,Signals,6,FALSE)," ")</calculatedColumnFormula>
    </tableColumn>
    <tableColumn id="7" xr3:uid="{B508EEA6-57DE-4BD5-BDCD-26E367045831}" name="6. LOCATION OF STATION" dataDxfId="770">
      <calculatedColumnFormula>IF($B45&gt;0,VLOOKUP($B45,Signals,4,FALSE)," ")</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E6D0802-728C-4659-9A81-3AA1FF785AB3}" name="Table8391011121314" displayName="Table8391011121314" ref="B44:G69" totalsRowShown="0" headerRowDxfId="769" tableBorderDxfId="768">
  <autoFilter ref="B44:G69" xr:uid="{AEA769F8-9136-4E50-935C-00DEE10A3C29}"/>
  <tableColumns count="6">
    <tableColumn id="1" xr3:uid="{C7E3BB4A-DE1A-47DC-A25A-5714C51950C8}" name=" 1. CALL SIGN" dataDxfId="767"/>
    <tableColumn id="3" xr3:uid="{FC797478-3671-4709-9625-1DCCAE5A9FDF}" name="2. B’CAST NUMBER " dataDxfId="766">
      <calculatedColumnFormula>IF($B45&gt;0,VLOOKUP($B45,Signals,2,FALSE)," ")</calculatedColumnFormula>
    </tableColumn>
    <tableColumn id="4" xr3:uid="{6E0289C0-E9EC-4A0B-BD44-3C41F5CE0474}" name="3. TYPE OF STATION" dataDxfId="765">
      <calculatedColumnFormula>IF($B45&gt;0,VLOOKUP($B45,Signals,3,FALSE)," ")</calculatedColumnFormula>
    </tableColumn>
    <tableColumn id="5" xr3:uid="{8EB0F5D1-B645-4969-AC46-4B35D6A7B25C}" name="4. DISTANT?_x000a_(YES OR NO)" dataDxfId="764"/>
    <tableColumn id="6" xr3:uid="{54D8B24A-8B23-46C6-8677-7C0EC930D2C8}" name="5. BASIS OF CARRIAGE (if distant)" dataDxfId="763">
      <calculatedColumnFormula>IF(E45="Yes",VLOOKUP(B45,Signals,6,FALSE)," ")</calculatedColumnFormula>
    </tableColumn>
    <tableColumn id="7" xr3:uid="{51C298FC-EACD-4EFC-B8BB-CCBEA60C6982}" name="6. LOCATION OF STATION" dataDxfId="762">
      <calculatedColumnFormula>IF($B45&gt;0,VLOOKUP($B45,Signals,4,FALSE)," ")</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B7834DD-F271-4416-9FC6-809D704BF5B9}" name="Table839101112131415" displayName="Table839101112131415" ref="B44:G69" totalsRowShown="0" headerRowDxfId="761" tableBorderDxfId="760">
  <autoFilter ref="B44:G69" xr:uid="{AEA769F8-9136-4E50-935C-00DEE10A3C29}"/>
  <tableColumns count="6">
    <tableColumn id="1" xr3:uid="{E4708004-AF9E-488B-8A59-55F968B339E9}" name=" 1. CALL SIGN" dataDxfId="759"/>
    <tableColumn id="3" xr3:uid="{C46A89BA-6D82-47E5-B030-51B738B4E7DD}" name="2. B’CAST NUMBER " dataDxfId="758">
      <calculatedColumnFormula>IF($B45&gt;0,VLOOKUP($B45,Signals,2,FALSE)," ")</calculatedColumnFormula>
    </tableColumn>
    <tableColumn id="4" xr3:uid="{E6ED99E8-03A6-4F69-98C6-61B954417978}" name="3. TYPE OF STATION" dataDxfId="757">
      <calculatedColumnFormula>IF($B45&gt;0,VLOOKUP($B45,Signals,3,FALSE)," ")</calculatedColumnFormula>
    </tableColumn>
    <tableColumn id="5" xr3:uid="{E3D8D41A-B2B4-45B3-BB23-3279CA2C3C12}" name="4. DISTANT?_x000a_(YES OR NO)" dataDxfId="756"/>
    <tableColumn id="6" xr3:uid="{2D70FF92-15B9-4F43-9291-E01EBE027444}" name="5. BASIS OF CARRIAGE (if distant)" dataDxfId="755">
      <calculatedColumnFormula>IF(E45="Yes",VLOOKUP(B45,Signals,6,FALSE)," ")</calculatedColumnFormula>
    </tableColumn>
    <tableColumn id="7" xr3:uid="{B25FED40-A6F6-41C3-9A48-CF534BABD9C0}" name="6. LOCATION OF STATION" dataDxfId="754">
      <calculatedColumnFormula>IF($B45&gt;0,VLOOKUP($B45,Signals,4,FALSE)," ")</calculatedColumn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6F6A7FB-2475-4FB2-88A8-9E7BE51E9A0A}" name="Table83910111213141516" displayName="Table83910111213141516" ref="B44:G69" totalsRowShown="0" headerRowDxfId="753" tableBorderDxfId="752">
  <autoFilter ref="B44:G69" xr:uid="{AEA769F8-9136-4E50-935C-00DEE10A3C29}"/>
  <tableColumns count="6">
    <tableColumn id="1" xr3:uid="{40BCF0A7-3F66-4A05-8306-3C10F21F8C33}" name=" 1. CALL SIGN" dataDxfId="751"/>
    <tableColumn id="3" xr3:uid="{EA94B237-A8CD-458B-89E7-51A3F5ECD053}" name="2. B’CAST NUMBER " dataDxfId="750">
      <calculatedColumnFormula>IF($B45&gt;0,VLOOKUP($B45,Signals,2,FALSE)," ")</calculatedColumnFormula>
    </tableColumn>
    <tableColumn id="4" xr3:uid="{7C433F37-96E6-4D53-A46B-E70DBB06F8D9}" name="3. TYPE OF STATION" dataDxfId="749">
      <calculatedColumnFormula>IF($B45&gt;0,VLOOKUP($B45,Signals,3,FALSE)," ")</calculatedColumnFormula>
    </tableColumn>
    <tableColumn id="5" xr3:uid="{6E0F83F8-0864-4FC8-9BBA-6B06E0218B70}" name="4. DISTANT?_x000a_(YES OR NO)" dataDxfId="748"/>
    <tableColumn id="6" xr3:uid="{2B049DD4-DFB9-40FE-AFB8-14978B52427D}" name="5. BASIS OF CARRIAGE (if distant)" dataDxfId="747">
      <calculatedColumnFormula>IF(E45="Yes",VLOOKUP(B45,Signals,6,FALSE)," ")</calculatedColumnFormula>
    </tableColumn>
    <tableColumn id="7" xr3:uid="{68E3107E-F6C8-4074-BEBA-F8C630D4F81A}" name="6. LOCATION OF STATION" dataDxfId="746">
      <calculatedColumnFormula>IF($B45&gt;0,VLOOKUP($B45,Signals,4,FALSE)," ")</calculatedColumn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E961F7D-AF26-4244-A572-F129CB93C7A4}" name="Table8391011121314151617" displayName="Table8391011121314151617" ref="B44:G69" totalsRowShown="0" headerRowDxfId="745" tableBorderDxfId="744">
  <autoFilter ref="B44:G69" xr:uid="{AEA769F8-9136-4E50-935C-00DEE10A3C29}"/>
  <tableColumns count="6">
    <tableColumn id="1" xr3:uid="{28B911DD-2E8A-4446-94AC-AAB3546AAB84}" name=" 1. CALL SIGN" dataDxfId="743"/>
    <tableColumn id="3" xr3:uid="{0F950FA7-23D2-45D8-BCB5-0720E714EC46}" name="2. B’CAST NUMBER " dataDxfId="742">
      <calculatedColumnFormula>IF($B45&gt;0,VLOOKUP($B45,Signals,2,FALSE)," ")</calculatedColumnFormula>
    </tableColumn>
    <tableColumn id="4" xr3:uid="{B203378E-A542-4CDF-8941-47CCF050BCBD}" name="3. TYPE OF STATION" dataDxfId="741">
      <calculatedColumnFormula>IF($B45&gt;0,VLOOKUP($B45,Signals,3,FALSE)," ")</calculatedColumnFormula>
    </tableColumn>
    <tableColumn id="5" xr3:uid="{CFF88651-EAD1-4632-8A6F-5F760C21B542}" name="4. DISTANT?_x000a_(YES OR NO)" dataDxfId="740"/>
    <tableColumn id="6" xr3:uid="{74736E73-94B8-4F90-9965-987025269745}" name="5. BASIS OF CARRIAGE (if distant)" dataDxfId="739">
      <calculatedColumnFormula>IF(E45="Yes",VLOOKUP(B45,Signals,6,FALSE)," ")</calculatedColumnFormula>
    </tableColumn>
    <tableColumn id="7" xr3:uid="{2B0FCED1-6C7E-42CF-8111-C6826489A70C}" name="6. LOCATION OF STATION" dataDxfId="738">
      <calculatedColumnFormula>IF($B45&gt;0,VLOOKUP($B45,Signals,4,FALSE)," ")</calculatedColumnFormula>
    </tableColumn>
  </tableColumns>
  <tableStyleInfo name="TableStyleMedium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019C803-A092-44B3-9254-008C4B0A21A5}" name="Table839101112131415161718" displayName="Table839101112131415161718" ref="B44:G69" totalsRowShown="0" headerRowDxfId="737" tableBorderDxfId="736">
  <autoFilter ref="B44:G69" xr:uid="{AEA769F8-9136-4E50-935C-00DEE10A3C29}"/>
  <tableColumns count="6">
    <tableColumn id="1" xr3:uid="{69753657-33DA-4DBF-A96E-686E5727816C}" name=" 1. CALL SIGN" dataDxfId="735"/>
    <tableColumn id="3" xr3:uid="{27656C0A-5064-4B71-AD12-E30D746B0835}" name="2. B’CAST NUMBER " dataDxfId="734">
      <calculatedColumnFormula>IF($B45&gt;0,VLOOKUP($B45,Signals,2,FALSE)," ")</calculatedColumnFormula>
    </tableColumn>
    <tableColumn id="4" xr3:uid="{BFE3FB92-85A8-45C4-8660-8952510E004A}" name="3. TYPE OF STATION" dataDxfId="733">
      <calculatedColumnFormula>IF($B45&gt;0,VLOOKUP($B45,Signals,3,FALSE)," ")</calculatedColumnFormula>
    </tableColumn>
    <tableColumn id="5" xr3:uid="{2F4D3F2A-2D04-4B67-9A73-667D21FAE651}" name="4. DISTANT?_x000a_(YES OR NO)" dataDxfId="732"/>
    <tableColumn id="6" xr3:uid="{B390D3E2-CF83-4403-9598-B85AB6F41A21}" name="5. BASIS OF CARRIAGE (if distant)" dataDxfId="731">
      <calculatedColumnFormula>IF(E45="Yes",VLOOKUP(B45,Signals,6,FALSE)," ")</calculatedColumnFormula>
    </tableColumn>
    <tableColumn id="7" xr3:uid="{A9998EAA-8DB7-44A5-B758-F811B59F0B45}" name="6. LOCATION OF STATION" dataDxfId="730">
      <calculatedColumnFormula>IF($B45&gt;0,VLOOKUP($B45,Signals,4,FALSE)," ")</calculatedColumnFormula>
    </tableColumn>
  </tableColumns>
  <tableStyleInfo name="TableStyleMedium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8C7D556-ED44-45D9-B5E2-237932636771}" name="Table83910111213141516171819" displayName="Table83910111213141516171819" ref="B44:G69" totalsRowShown="0" headerRowDxfId="729" tableBorderDxfId="728">
  <autoFilter ref="B44:G69" xr:uid="{AEA769F8-9136-4E50-935C-00DEE10A3C29}"/>
  <tableColumns count="6">
    <tableColumn id="1" xr3:uid="{11B3EA72-59B3-4CB9-A3D2-BBB9845DF5C1}" name=" 1. CALL SIGN" dataDxfId="727"/>
    <tableColumn id="3" xr3:uid="{DC9CA920-5EBF-402C-89D6-C45EFC36913A}" name="2. B’CAST NUMBER " dataDxfId="726">
      <calculatedColumnFormula>IF($B45&gt;0,VLOOKUP($B45,Signals,2,FALSE)," ")</calculatedColumnFormula>
    </tableColumn>
    <tableColumn id="4" xr3:uid="{08374764-EB1E-4217-91D6-C917FB082C8B}" name="3. TYPE OF STATION" dataDxfId="725">
      <calculatedColumnFormula>IF($B45&gt;0,VLOOKUP($B45,Signals,3,FALSE)," ")</calculatedColumnFormula>
    </tableColumn>
    <tableColumn id="5" xr3:uid="{2DE151CF-0798-4A6B-9685-4C2B1A4E52E8}" name="4. DISTANT?_x000a_(YES OR NO)" dataDxfId="724"/>
    <tableColumn id="6" xr3:uid="{57FB4173-80FC-4E1D-B5C2-472E1E97ED80}" name="5. BASIS OF CARRIAGE (if distant)" dataDxfId="723">
      <calculatedColumnFormula>IF(E45="Yes",VLOOKUP(B45,Signals,6,FALSE)," ")</calculatedColumnFormula>
    </tableColumn>
    <tableColumn id="7" xr3:uid="{AF271E0A-34AF-4656-9A9F-9FA3FEB9DCDE}" name="6. LOCATION OF STATION" dataDxfId="722">
      <calculatedColumnFormula>IF($B45&gt;0,VLOOKUP($B45,Signals,4,FALSE)," ")</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A769F8-9136-4E50-935C-00DEE10A3C29}" name="Table83" displayName="Table83" ref="B44:G69" totalsRowShown="0" headerRowDxfId="865" tableBorderDxfId="864">
  <autoFilter ref="B44:G69" xr:uid="{AEA769F8-9136-4E50-935C-00DEE10A3C29}"/>
  <tableColumns count="6">
    <tableColumn id="1" xr3:uid="{8C4731A8-D2EB-4CB8-93E1-65B100F3A228}" name=" 1. CALL SIGN" dataDxfId="863"/>
    <tableColumn id="3" xr3:uid="{8554166E-4810-4479-B9AF-DE7B1C3151A7}" name="2. B’CAST NUMBER " dataDxfId="862">
      <calculatedColumnFormula>IF($B45&gt;0,VLOOKUP($B45,Signals,2,FALSE)," ")</calculatedColumnFormula>
    </tableColumn>
    <tableColumn id="4" xr3:uid="{46E2B218-E5D8-498C-912B-F3C553821D16}" name="3. TYPE OF STATION" dataDxfId="861">
      <calculatedColumnFormula>IF($B45&gt;0,VLOOKUP($B45,Signals,3,FALSE)," ")</calculatedColumnFormula>
    </tableColumn>
    <tableColumn id="5" xr3:uid="{E351A634-528D-4FC8-AE29-50615C6CDC82}" name="4. DISTANT?_x000a_(YES OR NO)" dataDxfId="860"/>
    <tableColumn id="6" xr3:uid="{A1A0CDCC-F5C1-4BCF-8049-BA049CE32C80}" name="5. BASIS OF CARRIAGE (if distant)" dataDxfId="859">
      <calculatedColumnFormula>IF(E45="Yes",VLOOKUP(B45,Signals,6,FALSE)," ")</calculatedColumnFormula>
    </tableColumn>
    <tableColumn id="7" xr3:uid="{5BEC6831-CE62-4410-AD3C-13C77F9A72FC}" name="6. LOCATION OF STATION" dataDxfId="858">
      <calculatedColumnFormula>IF($B45&gt;0,VLOOKUP($B45,Signals,4,FALSE)," ")</calculatedColumnFormula>
    </tableColumn>
  </tableColumns>
  <tableStyleInfo name="TableStyleMedium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F8B7914-A127-4154-A23E-A33FDB2AA009}" name="Table8391011121314151617181920" displayName="Table8391011121314151617181920" ref="B44:G69" totalsRowShown="0" headerRowDxfId="721" tableBorderDxfId="720">
  <autoFilter ref="B44:G69" xr:uid="{AEA769F8-9136-4E50-935C-00DEE10A3C29}"/>
  <tableColumns count="6">
    <tableColumn id="1" xr3:uid="{1E72E66A-5746-4308-BA63-E8DAA7B5AD35}" name=" 1. CALL SIGN" dataDxfId="719"/>
    <tableColumn id="3" xr3:uid="{982D8714-6B3E-44C2-93C2-FEC3AFE4D50A}" name="2. B’CAST NUMBER " dataDxfId="718">
      <calculatedColumnFormula>IF($B45&gt;0,VLOOKUP($B45,Signals,2,FALSE)," ")</calculatedColumnFormula>
    </tableColumn>
    <tableColumn id="4" xr3:uid="{2F9A26F8-8015-44E5-AD5C-0AEA555D182E}" name="3. TYPE OF STATION" dataDxfId="717">
      <calculatedColumnFormula>IF($B45&gt;0,VLOOKUP($B45,Signals,3,FALSE)," ")</calculatedColumnFormula>
    </tableColumn>
    <tableColumn id="5" xr3:uid="{6B629158-491B-4316-91EE-628746D5EDAF}" name="4. DISTANT?_x000a_(YES OR NO)" dataDxfId="716"/>
    <tableColumn id="6" xr3:uid="{F6521CA1-6FEC-44E2-A120-FB3DF6837156}" name="5. BASIS OF CARRIAGE (if distant)" dataDxfId="715">
      <calculatedColumnFormula>IF(E45="Yes",VLOOKUP(B45,Signals,6,FALSE)," ")</calculatedColumnFormula>
    </tableColumn>
    <tableColumn id="7" xr3:uid="{C467EB8F-4911-43B3-9A2B-E29FF8F92E95}" name="6. LOCATION OF STATION" dataDxfId="714">
      <calculatedColumnFormula>IF($B45&gt;0,VLOOKUP($B45,Signals,4,FALSE)," ")</calculatedColumnFormula>
    </tableColumn>
  </tableColumns>
  <tableStyleInfo name="TableStyleMedium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D217B74-13C1-4BE2-8635-77C91F5A67FB}" name="Table839101112131415161718192021" displayName="Table839101112131415161718192021" ref="B44:G69" totalsRowShown="0" headerRowDxfId="713" tableBorderDxfId="712">
  <autoFilter ref="B44:G69" xr:uid="{AEA769F8-9136-4E50-935C-00DEE10A3C29}"/>
  <tableColumns count="6">
    <tableColumn id="1" xr3:uid="{1BCEF6B7-143F-4E6F-9242-103D1CC00692}" name=" 1. CALL SIGN" dataDxfId="711"/>
    <tableColumn id="3" xr3:uid="{7EDF27EA-9AE0-44C3-983F-57CDF7BB30A9}" name="2. B’CAST NUMBER " dataDxfId="710">
      <calculatedColumnFormula>IF($B45&gt;0,VLOOKUP($B45,Signals,2,FALSE)," ")</calculatedColumnFormula>
    </tableColumn>
    <tableColumn id="4" xr3:uid="{A001253F-3B67-4916-815C-2A8D6A007D2D}" name="3. TYPE OF STATION" dataDxfId="709">
      <calculatedColumnFormula>IF($B45&gt;0,VLOOKUP($B45,Signals,3,FALSE)," ")</calculatedColumnFormula>
    </tableColumn>
    <tableColumn id="5" xr3:uid="{59C8D2C3-85AE-497B-825A-20981CE581AA}" name="4. DISTANT?_x000a_(YES OR NO)" dataDxfId="708"/>
    <tableColumn id="6" xr3:uid="{D4523494-E565-4D71-A2CB-49EBAC22EECC}" name="5. BASIS OF CARRIAGE (if distant)" dataDxfId="707">
      <calculatedColumnFormula>IF(E45="Yes",VLOOKUP(B45,Signals,6,FALSE)," ")</calculatedColumnFormula>
    </tableColumn>
    <tableColumn id="7" xr3:uid="{9A8B8A24-A73B-470A-BC98-F277534B46AF}" name="6. LOCATION OF STATION" dataDxfId="706">
      <calculatedColumnFormula>IF($B45&gt;0,VLOOKUP($B45,Signals,4,FALSE)," ")</calculatedColumnFormula>
    </tableColumn>
  </tableColumns>
  <tableStyleInfo name="TableStyleMedium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CA2FCE6-06CB-4F07-A0E1-0B3DFF19CE4D}" name="Table83910111213141516171819202122" displayName="Table83910111213141516171819202122" ref="B44:G69" totalsRowShown="0" headerRowDxfId="705" tableBorderDxfId="704">
  <autoFilter ref="B44:G69" xr:uid="{AEA769F8-9136-4E50-935C-00DEE10A3C29}"/>
  <tableColumns count="6">
    <tableColumn id="1" xr3:uid="{C2BD360C-3F9B-4C3C-90F4-76EC8942D3DC}" name=" 1. CALL SIGN" dataDxfId="703"/>
    <tableColumn id="3" xr3:uid="{8F7B3249-8764-4097-8EEA-94EE0E3699DF}" name="2. B’CAST NUMBER " dataDxfId="702">
      <calculatedColumnFormula>IF($B45&gt;0,VLOOKUP($B45,Signals,2,FALSE)," ")</calculatedColumnFormula>
    </tableColumn>
    <tableColumn id="4" xr3:uid="{B659A4DE-3718-4BC7-A3B7-0107F8C31ABC}" name="3. TYPE OF STATION" dataDxfId="701">
      <calculatedColumnFormula>IF($B45&gt;0,VLOOKUP($B45,Signals,3,FALSE)," ")</calculatedColumnFormula>
    </tableColumn>
    <tableColumn id="5" xr3:uid="{65496DA8-BAA6-4F8A-9D4E-712F375982BE}" name="4. DISTANT?_x000a_(YES OR NO)" dataDxfId="700"/>
    <tableColumn id="6" xr3:uid="{A04ABDFC-52CA-4B07-82A2-E2F0E07592E0}" name="5. BASIS OF CARRIAGE (if distant)" dataDxfId="699">
      <calculatedColumnFormula>IF(E45="Yes",VLOOKUP(B45,Signals,6,FALSE)," ")</calculatedColumnFormula>
    </tableColumn>
    <tableColumn id="7" xr3:uid="{0692D233-9947-4AF5-A958-FFD009AB4657}" name="6. LOCATION OF STATION" dataDxfId="698">
      <calculatedColumnFormula>IF($B45&gt;0,VLOOKUP($B45,Signals,4,FALSE)," ")</calculatedColumnFormula>
    </tableColumn>
  </tableColumns>
  <tableStyleInfo name="TableStyleMedium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25DAEFE-4830-466C-BC15-6A4DEC4FC947}" name="Table8391011121314151617181920212223" displayName="Table8391011121314151617181920212223" ref="B44:G69" totalsRowShown="0" headerRowDxfId="697" tableBorderDxfId="696">
  <autoFilter ref="B44:G69" xr:uid="{AEA769F8-9136-4E50-935C-00DEE10A3C29}"/>
  <tableColumns count="6">
    <tableColumn id="1" xr3:uid="{FD5D5F29-6171-4EBE-A5E1-817AC768B442}" name=" 1. CALL SIGN" dataDxfId="695"/>
    <tableColumn id="3" xr3:uid="{FEAF3B87-8CC1-414C-9856-D17A51E21C98}" name="2. B’CAST NUMBER " dataDxfId="694">
      <calculatedColumnFormula>IF($B45&gt;0,VLOOKUP($B45,Signals,2,FALSE)," ")</calculatedColumnFormula>
    </tableColumn>
    <tableColumn id="4" xr3:uid="{BE2C09D9-ABB9-493C-8D50-7C7C51E6D4B3}" name="3. TYPE OF STATION" dataDxfId="693">
      <calculatedColumnFormula>IF($B45&gt;0,VLOOKUP($B45,Signals,3,FALSE)," ")</calculatedColumnFormula>
    </tableColumn>
    <tableColumn id="5" xr3:uid="{60448220-4893-4632-AAFF-277EA4F42333}" name="4. DISTANT?_x000a_(YES OR NO)" dataDxfId="692"/>
    <tableColumn id="6" xr3:uid="{C1603287-1AB1-4027-8233-5A316D55D875}" name="5. BASIS OF CARRIAGE (if distant)" dataDxfId="691">
      <calculatedColumnFormula>IF(E45="Yes",VLOOKUP(B45,Signals,6,FALSE)," ")</calculatedColumnFormula>
    </tableColumn>
    <tableColumn id="7" xr3:uid="{B8ED3ACB-63D0-4907-97D3-BF874136BDC7}" name="6. LOCATION OF STATION" dataDxfId="690">
      <calculatedColumnFormula>IF($B45&gt;0,VLOOKUP($B45,Signals,4,FALSE)," ")</calculatedColumnFormula>
    </tableColumn>
  </tableColumns>
  <tableStyleInfo name="TableStyleMedium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3C89B25-0153-43BC-A8B8-16E00D524414}" name="Table839101112131415161718192021222324" displayName="Table839101112131415161718192021222324" ref="B44:G71" totalsRowShown="0" headerRowDxfId="689" tableBorderDxfId="688">
  <autoFilter ref="B44:G71" xr:uid="{AEA769F8-9136-4E50-935C-00DEE10A3C29}"/>
  <tableColumns count="6">
    <tableColumn id="1" xr3:uid="{A6E02D51-639C-4447-A83D-FAB7DEBCAA66}" name=" 1. CALL SIGN" dataDxfId="687"/>
    <tableColumn id="3" xr3:uid="{91EEA891-3347-498F-8A20-74AE6B4F93A0}" name="2. B’CAST NUMBER " dataDxfId="686">
      <calculatedColumnFormula>IF($B45&gt;0,VLOOKUP($B45,Signals,2,FALSE)," ")</calculatedColumnFormula>
    </tableColumn>
    <tableColumn id="4" xr3:uid="{8E6EFED4-D015-49DD-BFF9-707B19EDD6DA}" name="3. TYPE OF STATION" dataDxfId="685">
      <calculatedColumnFormula>IF($B45&gt;0,VLOOKUP($B45,Signals,3,FALSE)," ")</calculatedColumnFormula>
    </tableColumn>
    <tableColumn id="5" xr3:uid="{37F7521B-C7F1-4381-ABD1-AE1B919EE30C}" name="4. DISTANT?_x000a_(YES OR NO)" dataDxfId="684"/>
    <tableColumn id="6" xr3:uid="{718D52D2-5AAF-40FE-A4C1-A21349B8DEE1}" name="5. BASIS OF CARRIAGE (if distant)" dataDxfId="683">
      <calculatedColumnFormula>IF(E45="Yes",VLOOKUP(B45,Signals,6,FALSE)," ")</calculatedColumnFormula>
    </tableColumn>
    <tableColumn id="7" xr3:uid="{B4FBB2E2-713B-462E-8379-84A1FD5622FF}" name="6. LOCATION OF STATION" dataDxfId="682">
      <calculatedColumnFormula>IF($B45&gt;0,VLOOKUP($B45,Signals,4,FALSE)," ")</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4FB2DA-B3BB-4591-8280-7A2A2298CCCA}" name="Table833" displayName="Table833" ref="B44:G69" totalsRowShown="0" headerRowDxfId="857" tableBorderDxfId="856">
  <autoFilter ref="B44:G69" xr:uid="{AEA769F8-9136-4E50-935C-00DEE10A3C29}"/>
  <tableColumns count="6">
    <tableColumn id="1" xr3:uid="{F731270B-B990-4C85-A010-EF3FF741B281}" name=" 1. CALL SIGN" dataDxfId="855"/>
    <tableColumn id="3" xr3:uid="{A685E541-C908-4846-83AB-71D1589FDD49}" name="2. B’CAST NUMBER " dataDxfId="854">
      <calculatedColumnFormula>IF($B45&gt;0,VLOOKUP($B45,Signals,2,FALSE)," ")</calculatedColumnFormula>
    </tableColumn>
    <tableColumn id="4" xr3:uid="{B0CA7E8C-0EFB-4F34-B67F-70DE92D01BFA}" name="3. TYPE OF STATION" dataDxfId="853">
      <calculatedColumnFormula>IF($B45&gt;0,VLOOKUP($B45,Signals,3,FALSE)," ")</calculatedColumnFormula>
    </tableColumn>
    <tableColumn id="5" xr3:uid="{C42965C8-7A61-47C8-A343-AA4FFA581DF6}" name="4. DISTANT?_x000a_(YES OR NO)" dataDxfId="852"/>
    <tableColumn id="6" xr3:uid="{0E2C4930-9E37-41E3-8CD1-70D9D68371D1}" name="5. BASIS OF CARRIAGE (if distant)" dataDxfId="851">
      <calculatedColumnFormula>IF(E45="Yes",VLOOKUP(B45,Signals,6,FALSE)," ")</calculatedColumnFormula>
    </tableColumn>
    <tableColumn id="7" xr3:uid="{453773D7-2D29-4F5A-B615-71F48A7D565B}" name="6. LOCATION OF STATION" dataDxfId="850">
      <calculatedColumnFormula>IF($B45&gt;0,VLOOKUP($B45,Signals,4,FALSE)," ")</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ABAAA1-6AC5-42AA-AA38-97183A593131}" name="Table834" displayName="Table834" ref="B44:G69" totalsRowShown="0" headerRowDxfId="849" tableBorderDxfId="848">
  <autoFilter ref="B44:G69" xr:uid="{AEA769F8-9136-4E50-935C-00DEE10A3C29}"/>
  <tableColumns count="6">
    <tableColumn id="1" xr3:uid="{9D7CA7E4-570E-4C07-A7E9-CA7897BF5505}" name=" 1. CALL SIGN" dataDxfId="847"/>
    <tableColumn id="3" xr3:uid="{689301FE-122E-454A-B9B9-63F5E6EFF615}" name="2. B’CAST NUMBER " dataDxfId="846">
      <calculatedColumnFormula>IF($B45&gt;0,VLOOKUP($B45,Signals,2,FALSE)," ")</calculatedColumnFormula>
    </tableColumn>
    <tableColumn id="4" xr3:uid="{EDAA13AB-3D0C-4E84-AE0D-08F8ABB8D5DA}" name="3. TYPE OF STATION" dataDxfId="845">
      <calculatedColumnFormula>IF($B45&gt;0,VLOOKUP($B45,Signals,3,FALSE)," ")</calculatedColumnFormula>
    </tableColumn>
    <tableColumn id="5" xr3:uid="{7E8B69AA-CDB8-4455-AD00-3EDCAFBE879B}" name="4. DISTANT?_x000a_(YES OR NO)" dataDxfId="844"/>
    <tableColumn id="6" xr3:uid="{C5E822EF-B5D6-42A2-82F1-86A8C144B233}" name="5. BASIS OF CARRIAGE (if distant)" dataDxfId="843">
      <calculatedColumnFormula>IF(E45="Yes",VLOOKUP(B45,Signals,6,FALSE)," ")</calculatedColumnFormula>
    </tableColumn>
    <tableColumn id="7" xr3:uid="{49AC7864-EA41-4B3A-9D47-2FA5BED52243}" name="6. LOCATION OF STATION" dataDxfId="842">
      <calculatedColumnFormula>IF($B45&gt;0,VLOOKUP($B45,Signals,4,FALSE)," ")</calculatedColumnFormula>
    </tableColum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FE4349B-D917-4AA8-AD79-8226479D8D0A}" name="Table835" displayName="Table835" ref="B44:G69" totalsRowShown="0" headerRowDxfId="841" tableBorderDxfId="840">
  <autoFilter ref="B44:G69" xr:uid="{AEA769F8-9136-4E50-935C-00DEE10A3C29}"/>
  <tableColumns count="6">
    <tableColumn id="1" xr3:uid="{825D319C-C221-4B2C-A9B7-D39E15E2A2D6}" name=" 1. CALL SIGN" dataDxfId="839"/>
    <tableColumn id="3" xr3:uid="{3EC8CB10-E187-4963-B268-7B068D6D3002}" name="2. B’CAST NUMBER " dataDxfId="838">
      <calculatedColumnFormula>IF($B45&gt;0,VLOOKUP($B45,Signals,2,FALSE)," ")</calculatedColumnFormula>
    </tableColumn>
    <tableColumn id="4" xr3:uid="{8FFCC6AA-71FE-451C-B4BA-C2ADBB777466}" name="3. TYPE OF STATION" dataDxfId="837">
      <calculatedColumnFormula>IF($B45&gt;0,VLOOKUP($B45,Signals,3,FALSE)," ")</calculatedColumnFormula>
    </tableColumn>
    <tableColumn id="5" xr3:uid="{239217A2-B53A-459F-9BE6-3A3AABC123B1}" name="4. DISTANT?_x000a_(YES OR NO)" dataDxfId="836"/>
    <tableColumn id="6" xr3:uid="{996E8CFD-B9CD-4281-BEDE-8B15FF2AC1BB}" name="5. BASIS OF CARRIAGE (if distant)" dataDxfId="835">
      <calculatedColumnFormula>IF(E45="Yes",VLOOKUP(B45,Signals,6,FALSE)," ")</calculatedColumnFormula>
    </tableColumn>
    <tableColumn id="7" xr3:uid="{1988C18A-7D0D-4777-B42F-74005DF5927D}" name="6. LOCATION OF STATION" dataDxfId="834">
      <calculatedColumnFormula>IF($B45&gt;0,VLOOKUP($B45,Signals,4,FALSE)," ")</calculatedColumnFormula>
    </tableColumn>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DCCAE5-3CDD-43B6-B2E1-FFF6020F8A72}" name="Table836" displayName="Table836" ref="B44:G69" totalsRowShown="0" headerRowDxfId="833" tableBorderDxfId="832">
  <autoFilter ref="B44:G69" xr:uid="{AEA769F8-9136-4E50-935C-00DEE10A3C29}"/>
  <tableColumns count="6">
    <tableColumn id="1" xr3:uid="{6344CE10-7311-4265-8E1B-71FB43A01360}" name=" 1. CALL SIGN" dataDxfId="831"/>
    <tableColumn id="3" xr3:uid="{B0ECE2C8-8ABC-4ACF-8AD3-D8C76735A03E}" name="2. B’CAST NUMBER " dataDxfId="830">
      <calculatedColumnFormula>IF($B45&gt;0,VLOOKUP($B45,Signals,2,FALSE)," ")</calculatedColumnFormula>
    </tableColumn>
    <tableColumn id="4" xr3:uid="{2E08E95E-07D9-4C5B-9397-A73629CB0774}" name="3. TYPE OF STATION" dataDxfId="829">
      <calculatedColumnFormula>IF($B45&gt;0,VLOOKUP($B45,Signals,3,FALSE)," ")</calculatedColumnFormula>
    </tableColumn>
    <tableColumn id="5" xr3:uid="{FDA1DDF6-5FC7-46EF-937D-0EBBE16A249D}" name="4. DISTANT?_x000a_(YES OR NO)" dataDxfId="828"/>
    <tableColumn id="6" xr3:uid="{B4F43A57-01BC-40DD-98AD-185FDF4449BB}" name="5. BASIS OF CARRIAGE (if distant)" dataDxfId="827">
      <calculatedColumnFormula>IF(E45="Yes",VLOOKUP(B45,Signals,6,FALSE)," ")</calculatedColumnFormula>
    </tableColumn>
    <tableColumn id="7" xr3:uid="{E6433F3F-4E74-4CA3-9E54-E3D1CD849167}" name="6. LOCATION OF STATION" dataDxfId="826">
      <calculatedColumnFormula>IF($B45&gt;0,VLOOKUP($B45,Signals,4,FALSE)," ")</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839058E-4B8D-48DD-AB8B-D1FA5FA46585}" name="Table837" displayName="Table837" ref="B44:G69" totalsRowShown="0" headerRowDxfId="825" tableBorderDxfId="824">
  <autoFilter ref="B44:G69" xr:uid="{AEA769F8-9136-4E50-935C-00DEE10A3C29}"/>
  <tableColumns count="6">
    <tableColumn id="1" xr3:uid="{8CB4E92A-65C3-49DD-9085-C0DCD727E317}" name=" 1. CALL SIGN" dataDxfId="823"/>
    <tableColumn id="3" xr3:uid="{A5659880-8664-4F47-9703-249B012A992C}" name="2. B’CAST NUMBER " dataDxfId="822">
      <calculatedColumnFormula>IF($B45&gt;0,VLOOKUP($B45,Signals,2,FALSE)," ")</calculatedColumnFormula>
    </tableColumn>
    <tableColumn id="4" xr3:uid="{F1E2DEAE-2452-49D9-AB68-97DA88D844C0}" name="3. TYPE OF STATION" dataDxfId="821">
      <calculatedColumnFormula>IF($B45&gt;0,VLOOKUP($B45,Signals,3,FALSE)," ")</calculatedColumnFormula>
    </tableColumn>
    <tableColumn id="5" xr3:uid="{5FBCA992-E7D3-43B2-8D17-0D4857E3B18C}" name="4. DISTANT?_x000a_(YES OR NO)" dataDxfId="820"/>
    <tableColumn id="6" xr3:uid="{1107A7DB-C591-4DB8-BA70-F45E57B9D7FC}" name="5. BASIS OF CARRIAGE (if distant)" dataDxfId="819">
      <calculatedColumnFormula>IF(E45="Yes",VLOOKUP(B45,Signals,6,FALSE)," ")</calculatedColumnFormula>
    </tableColumn>
    <tableColumn id="7" xr3:uid="{5159EE6A-4DE2-40A4-83CF-2520F6CCF929}" name="6. LOCATION OF STATION" dataDxfId="818">
      <calculatedColumnFormula>IF($B45&gt;0,VLOOKUP($B45,Signals,4,FALSE)," ")</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E166E56-E428-429B-BEBC-2CEB13ECFCB0}" name="Table838" displayName="Table838" ref="B44:G69" totalsRowShown="0" headerRowDxfId="817" tableBorderDxfId="816">
  <autoFilter ref="B44:G69" xr:uid="{AEA769F8-9136-4E50-935C-00DEE10A3C29}"/>
  <tableColumns count="6">
    <tableColumn id="1" xr3:uid="{47B28B88-C4E1-4A2B-B9C2-2BEDA745FD20}" name=" 1. CALL SIGN" dataDxfId="815"/>
    <tableColumn id="3" xr3:uid="{6B1D29F0-CA18-4CE0-BC83-1AB94B1EF1A6}" name="2. B’CAST NUMBER " dataDxfId="814">
      <calculatedColumnFormula>IF($B45&gt;0,VLOOKUP($B45,Signals,2,FALSE)," ")</calculatedColumnFormula>
    </tableColumn>
    <tableColumn id="4" xr3:uid="{FC5F04BD-37E1-447F-9CBC-787698E98685}" name="3. TYPE OF STATION" dataDxfId="813">
      <calculatedColumnFormula>IF($B45&gt;0,VLOOKUP($B45,Signals,3,FALSE)," ")</calculatedColumnFormula>
    </tableColumn>
    <tableColumn id="5" xr3:uid="{48139DA4-7178-41CF-A722-AA95D9AE9924}" name="4. DISTANT?_x000a_(YES OR NO)" dataDxfId="812"/>
    <tableColumn id="6" xr3:uid="{E06ED148-281B-46AB-9397-A99CC42A7D5A}" name="5. BASIS OF CARRIAGE (if distant)" dataDxfId="811">
      <calculatedColumnFormula>IF(E45="Yes",VLOOKUP(B45,Signals,6,FALSE)," ")</calculatedColumnFormula>
    </tableColumn>
    <tableColumn id="7" xr3:uid="{7ADD7AE4-CE45-499B-B9B2-3B27EDE3EFC5}" name="6. LOCATION OF STATION" dataDxfId="810">
      <calculatedColumnFormula>IF($B45&gt;0,VLOOKUP($B45,Signals,4,FALSE)," ")</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4758765-592B-4992-8C0E-CF51EB3E1A20}" name="Table839" displayName="Table839" ref="B44:G69" totalsRowShown="0" headerRowDxfId="809" tableBorderDxfId="808">
  <autoFilter ref="B44:G69" xr:uid="{AEA769F8-9136-4E50-935C-00DEE10A3C29}"/>
  <tableColumns count="6">
    <tableColumn id="1" xr3:uid="{AF1F3231-62B7-44D3-8434-0FC90885892C}" name=" 1. CALL SIGN" dataDxfId="807"/>
    <tableColumn id="3" xr3:uid="{90A118A1-0C04-4C5E-8BBC-19E363AF46C2}" name="2. B’CAST NUMBER " dataDxfId="806">
      <calculatedColumnFormula>IF($B45&gt;0,VLOOKUP($B45,Signals,2,FALSE)," ")</calculatedColumnFormula>
    </tableColumn>
    <tableColumn id="4" xr3:uid="{3A2DA283-403F-4246-9B4C-1DB97677BB46}" name="3. TYPE OF STATION" dataDxfId="805">
      <calculatedColumnFormula>IF($B45&gt;0,VLOOKUP($B45,Signals,3,FALSE)," ")</calculatedColumnFormula>
    </tableColumn>
    <tableColumn id="5" xr3:uid="{582E0CD3-316C-4A48-AAF6-A803806174F4}" name="4. DISTANT?_x000a_(YES OR NO)" dataDxfId="804"/>
    <tableColumn id="6" xr3:uid="{DB352BC1-CF99-490F-8EE7-7EDA0F2C5573}" name="5. BASIS OF CARRIAGE (if distant)" dataDxfId="803">
      <calculatedColumnFormula>IF(E45="Yes",VLOOKUP(B45,Signals,6,FALSE)," ")</calculatedColumnFormula>
    </tableColumn>
    <tableColumn id="7" xr3:uid="{73268612-7806-484B-B287-B43161B8D7E8}" name="6. LOCATION OF STATION" dataDxfId="802">
      <calculatedColumnFormula>IF($B45&gt;0,VLOOKUP($B45,Signals,4,FALSE)," ")</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2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coplicsoa@loc.gov?subject=SA3E%20Submission"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2:N87"/>
  <sheetViews>
    <sheetView tabSelected="1" topLeftCell="A19" workbookViewId="0">
      <selection activeCell="D47" sqref="D47:F47"/>
    </sheetView>
  </sheetViews>
  <sheetFormatPr defaultColWidth="9.140625" defaultRowHeight="15"/>
  <cols>
    <col min="1" max="1" width="14" customWidth="1"/>
    <col min="2" max="2" width="4.85546875" customWidth="1"/>
    <col min="3" max="3" width="23.140625" customWidth="1"/>
    <col min="4" max="4" width="9" customWidth="1"/>
    <col min="5" max="5" width="4.5703125" customWidth="1"/>
    <col min="6" max="6" width="15.85546875" customWidth="1"/>
    <col min="7" max="7" width="13.42578125" customWidth="1"/>
    <col min="8" max="8" width="9.42578125" customWidth="1"/>
    <col min="9" max="9" width="14" customWidth="1"/>
    <col min="10" max="10" width="9.140625" customWidth="1"/>
    <col min="11" max="11" width="13.85546875" customWidth="1"/>
    <col min="12" max="12" width="11.140625" customWidth="1"/>
    <col min="13" max="13" width="8.42578125" customWidth="1"/>
    <col min="14" max="14" width="9.140625" customWidth="1"/>
  </cols>
  <sheetData>
    <row r="2" spans="1:14" hidden="1">
      <c r="B2" s="628" t="s">
        <v>852</v>
      </c>
      <c r="D2" s="880">
        <f>C4</f>
        <v>0</v>
      </c>
      <c r="E2" s="881"/>
    </row>
    <row r="3" spans="1:14" ht="18.75">
      <c r="A3" s="697" t="s">
        <v>692</v>
      </c>
      <c r="B3" s="75" t="s">
        <v>477</v>
      </c>
      <c r="C3" s="67"/>
      <c r="D3" s="67"/>
      <c r="E3" s="67"/>
      <c r="F3" s="67"/>
      <c r="G3" s="67"/>
      <c r="H3" s="67"/>
      <c r="I3" s="67"/>
      <c r="J3" s="67"/>
      <c r="K3" s="61"/>
    </row>
    <row r="4" spans="1:14" ht="20.25" customHeight="1">
      <c r="A4" s="52" t="s">
        <v>693</v>
      </c>
      <c r="C4" s="739"/>
      <c r="D4" s="25" t="s">
        <v>853</v>
      </c>
      <c r="E4" s="26"/>
      <c r="F4" s="26"/>
      <c r="G4" s="25"/>
      <c r="H4" s="25"/>
      <c r="I4" s="25"/>
      <c r="J4" s="25"/>
      <c r="K4" s="11"/>
    </row>
    <row r="5" spans="1:14">
      <c r="A5" s="698" t="s">
        <v>694</v>
      </c>
      <c r="B5" s="68"/>
      <c r="C5" s="73"/>
      <c r="D5" s="69"/>
      <c r="E5" s="69"/>
      <c r="F5" s="69"/>
      <c r="G5" s="74"/>
      <c r="H5" s="69"/>
      <c r="I5" s="6"/>
      <c r="J5" s="45"/>
      <c r="K5" s="36"/>
    </row>
    <row r="8" spans="1:14">
      <c r="A8" s="53"/>
      <c r="B8" s="56" t="s">
        <v>695</v>
      </c>
      <c r="C8" s="3"/>
      <c r="D8" s="3"/>
      <c r="E8" s="3"/>
      <c r="F8" s="3"/>
      <c r="G8" s="3"/>
      <c r="H8" s="3"/>
      <c r="I8" s="3"/>
      <c r="J8" s="3"/>
      <c r="K8" s="4"/>
    </row>
    <row r="9" spans="1:14" ht="18">
      <c r="A9" s="699" t="s">
        <v>696</v>
      </c>
      <c r="B9" s="136" t="s">
        <v>697</v>
      </c>
      <c r="K9" s="11"/>
    </row>
    <row r="10" spans="1:14">
      <c r="A10" s="52" t="s">
        <v>698</v>
      </c>
      <c r="B10" s="136" t="s">
        <v>699</v>
      </c>
      <c r="K10" s="11"/>
    </row>
    <row r="11" spans="1:14">
      <c r="A11" s="8"/>
      <c r="B11" s="136" t="s">
        <v>700</v>
      </c>
      <c r="K11" s="11"/>
    </row>
    <row r="12" spans="1:14">
      <c r="A12" s="54"/>
      <c r="B12" s="136" t="s">
        <v>701</v>
      </c>
      <c r="K12" s="11"/>
    </row>
    <row r="13" spans="1:14">
      <c r="A13" s="54"/>
      <c r="B13" s="136" t="s">
        <v>702</v>
      </c>
      <c r="K13" s="11"/>
      <c r="L13" s="730" t="s">
        <v>807</v>
      </c>
    </row>
    <row r="14" spans="1:14" ht="15.75">
      <c r="A14" s="30"/>
      <c r="B14" s="717"/>
      <c r="C14" s="23" t="s">
        <v>946</v>
      </c>
      <c r="K14" s="721"/>
      <c r="L14" s="21" t="s">
        <v>808</v>
      </c>
      <c r="M14" s="734"/>
      <c r="N14" s="23" t="s">
        <v>415</v>
      </c>
    </row>
    <row r="15" spans="1:14" ht="3.75" customHeight="1">
      <c r="A15" s="35"/>
      <c r="B15" s="718"/>
      <c r="C15" s="34"/>
      <c r="D15" s="6"/>
      <c r="E15" s="6"/>
      <c r="F15" s="6"/>
      <c r="G15" s="6"/>
      <c r="H15" s="6"/>
      <c r="I15" s="6"/>
      <c r="J15" s="6"/>
      <c r="K15" s="719"/>
      <c r="M15" s="644"/>
    </row>
    <row r="16" spans="1:14" ht="15.75">
      <c r="A16" s="54"/>
      <c r="B16" s="700">
        <v>1</v>
      </c>
      <c r="C16" s="40" t="s">
        <v>637</v>
      </c>
      <c r="D16" s="3"/>
      <c r="E16" s="3"/>
      <c r="F16" s="3"/>
      <c r="G16" s="3"/>
      <c r="H16" s="3"/>
      <c r="I16" s="3"/>
      <c r="J16" s="3"/>
      <c r="K16" s="4"/>
      <c r="L16" s="849" t="str">
        <f>IF(K14&gt;0,CONCATENATE(M15,K14,M14,M15)," ")</f>
        <v xml:space="preserve"> </v>
      </c>
      <c r="M16" s="849"/>
    </row>
    <row r="17" spans="1:13" ht="15.75">
      <c r="A17" s="54"/>
      <c r="B17" s="701"/>
      <c r="C17" s="853"/>
      <c r="D17" s="854"/>
      <c r="E17" s="854"/>
      <c r="F17" s="854"/>
      <c r="G17" s="854"/>
      <c r="H17" s="854"/>
      <c r="I17" s="854"/>
      <c r="J17" s="854"/>
      <c r="K17" s="855"/>
      <c r="L17" s="21"/>
      <c r="M17" s="25"/>
    </row>
    <row r="18" spans="1:13" ht="15.75">
      <c r="A18" s="54"/>
      <c r="B18" s="700">
        <v>2</v>
      </c>
      <c r="C18" s="40" t="s">
        <v>703</v>
      </c>
      <c r="D18" s="3"/>
      <c r="E18" s="3"/>
      <c r="F18" s="3"/>
      <c r="G18" s="3"/>
      <c r="H18" s="3"/>
      <c r="I18" s="3"/>
      <c r="J18" s="3"/>
      <c r="K18" s="4"/>
      <c r="M18" s="21"/>
    </row>
    <row r="19" spans="1:13" ht="15.75">
      <c r="A19" s="54"/>
      <c r="B19" s="701"/>
      <c r="C19" s="850"/>
      <c r="D19" s="851"/>
      <c r="E19" s="851"/>
      <c r="F19" s="851"/>
      <c r="G19" s="851"/>
      <c r="H19" s="851"/>
      <c r="I19" s="851"/>
      <c r="J19" s="851"/>
      <c r="K19" s="852"/>
    </row>
    <row r="20" spans="1:13" ht="15.75">
      <c r="A20" s="54"/>
      <c r="B20" s="700">
        <v>3</v>
      </c>
      <c r="C20" s="40" t="s">
        <v>704</v>
      </c>
      <c r="K20" s="11"/>
    </row>
    <row r="21" spans="1:13" ht="15.75">
      <c r="A21" s="54"/>
      <c r="B21" s="702"/>
      <c r="C21" s="850"/>
      <c r="D21" s="851"/>
      <c r="E21" s="851"/>
      <c r="F21" s="851"/>
      <c r="G21" s="851"/>
      <c r="H21" s="851"/>
      <c r="I21" s="851"/>
      <c r="J21" s="851"/>
      <c r="K21" s="852"/>
    </row>
    <row r="22" spans="1:13">
      <c r="A22" s="54"/>
      <c r="B22" s="8"/>
      <c r="C22" s="703" t="s">
        <v>705</v>
      </c>
      <c r="K22" s="11"/>
    </row>
    <row r="23" spans="1:13" ht="15.75">
      <c r="A23" s="54"/>
      <c r="B23" s="8"/>
      <c r="C23" s="850"/>
      <c r="D23" s="851"/>
      <c r="E23" s="851"/>
      <c r="F23" s="851"/>
      <c r="G23" s="851"/>
      <c r="H23" s="851"/>
      <c r="I23" s="851"/>
      <c r="J23" s="851"/>
      <c r="K23" s="852"/>
    </row>
    <row r="24" spans="1:13">
      <c r="A24" s="55"/>
      <c r="B24" s="9"/>
      <c r="C24" s="703" t="s">
        <v>706</v>
      </c>
      <c r="D24" s="6"/>
      <c r="E24" s="6"/>
      <c r="F24" s="6"/>
      <c r="G24" s="6"/>
      <c r="H24" s="6"/>
      <c r="I24" s="6"/>
      <c r="J24" s="6"/>
      <c r="K24" s="36"/>
    </row>
    <row r="25" spans="1:13">
      <c r="A25" s="557"/>
      <c r="B25" s="63"/>
      <c r="C25" s="76"/>
      <c r="D25" s="3"/>
      <c r="E25" s="3"/>
      <c r="F25" s="3"/>
      <c r="G25" s="3"/>
      <c r="H25" s="3"/>
      <c r="I25" s="3"/>
      <c r="J25" s="3"/>
      <c r="K25" s="4"/>
    </row>
    <row r="26" spans="1:13">
      <c r="A26" s="53"/>
      <c r="B26" s="2" t="s">
        <v>476</v>
      </c>
      <c r="C26" s="3"/>
      <c r="D26" s="3"/>
      <c r="E26" s="3"/>
      <c r="F26" s="3"/>
      <c r="G26" s="3"/>
      <c r="H26" s="3"/>
      <c r="I26" s="3"/>
      <c r="J26" s="3"/>
      <c r="K26" s="4"/>
    </row>
    <row r="27" spans="1:13">
      <c r="A27" s="879" t="s">
        <v>707</v>
      </c>
      <c r="B27" s="57" t="s">
        <v>708</v>
      </c>
      <c r="K27" s="11"/>
    </row>
    <row r="28" spans="1:13">
      <c r="A28" s="879"/>
      <c r="B28" s="12"/>
      <c r="K28" s="11"/>
    </row>
    <row r="29" spans="1:13">
      <c r="A29" s="52" t="s">
        <v>709</v>
      </c>
      <c r="B29" s="882">
        <v>1</v>
      </c>
      <c r="C29" s="56" t="s">
        <v>710</v>
      </c>
      <c r="D29" s="3"/>
      <c r="E29" s="3"/>
      <c r="F29" s="3"/>
      <c r="G29" s="3"/>
      <c r="H29" s="3"/>
      <c r="I29" s="3"/>
      <c r="J29" s="3"/>
      <c r="K29" s="4"/>
    </row>
    <row r="30" spans="1:13" ht="15.75">
      <c r="A30" s="55"/>
      <c r="B30" s="883"/>
      <c r="C30" s="850"/>
      <c r="D30" s="851"/>
      <c r="E30" s="851"/>
      <c r="F30" s="851"/>
      <c r="G30" s="851"/>
      <c r="H30" s="851"/>
      <c r="I30" s="851"/>
      <c r="J30" s="851"/>
      <c r="K30" s="852"/>
    </row>
    <row r="31" spans="1:13">
      <c r="A31" s="54"/>
      <c r="B31" s="886">
        <v>2</v>
      </c>
      <c r="C31" s="56" t="s">
        <v>711</v>
      </c>
      <c r="D31" s="3"/>
      <c r="E31" s="3"/>
      <c r="F31" s="3"/>
      <c r="G31" s="3"/>
      <c r="H31" s="3"/>
      <c r="I31" s="3"/>
      <c r="J31" s="3"/>
      <c r="K31" s="4"/>
    </row>
    <row r="32" spans="1:13" ht="15.75">
      <c r="A32" s="54"/>
      <c r="B32" s="887"/>
      <c r="C32" s="889"/>
      <c r="D32" s="890"/>
      <c r="E32" s="890"/>
      <c r="F32" s="890"/>
      <c r="G32" s="890"/>
      <c r="H32" s="890"/>
      <c r="I32" s="890"/>
      <c r="J32" s="890"/>
      <c r="K32" s="891"/>
    </row>
    <row r="33" spans="1:14" ht="9.75" customHeight="1">
      <c r="A33" s="54"/>
      <c r="B33" s="887"/>
      <c r="C33" s="77" t="s">
        <v>705</v>
      </c>
      <c r="K33" s="11"/>
    </row>
    <row r="34" spans="1:14" ht="15.75">
      <c r="A34" s="54"/>
      <c r="B34" s="887"/>
      <c r="C34" s="884"/>
      <c r="D34" s="856"/>
      <c r="E34" s="856"/>
      <c r="F34" s="856"/>
      <c r="G34" s="856"/>
      <c r="H34" s="856"/>
      <c r="I34" s="856"/>
      <c r="J34" s="856"/>
      <c r="K34" s="885"/>
    </row>
    <row r="35" spans="1:14" ht="10.5" customHeight="1">
      <c r="A35" s="55"/>
      <c r="B35" s="888"/>
      <c r="C35" s="78" t="s">
        <v>712</v>
      </c>
      <c r="D35" s="6"/>
      <c r="E35" s="6"/>
      <c r="F35" s="6"/>
      <c r="G35" s="6"/>
      <c r="H35" s="6"/>
      <c r="I35" s="6"/>
      <c r="J35" s="6"/>
      <c r="K35" s="36"/>
    </row>
    <row r="38" spans="1:14">
      <c r="A38" s="878" t="s">
        <v>752</v>
      </c>
      <c r="B38" s="896" t="s">
        <v>741</v>
      </c>
      <c r="C38" s="897"/>
      <c r="D38" s="897"/>
      <c r="E38" s="897"/>
      <c r="F38" s="898"/>
      <c r="G38" s="25"/>
      <c r="H38" s="26"/>
      <c r="I38" s="26"/>
      <c r="J38" s="26"/>
      <c r="K38" s="26"/>
      <c r="L38" s="26"/>
      <c r="M38" s="26"/>
    </row>
    <row r="39" spans="1:14">
      <c r="A39" s="879"/>
      <c r="B39" s="892" t="s">
        <v>739</v>
      </c>
      <c r="C39" s="893"/>
      <c r="D39" s="892" t="s">
        <v>748</v>
      </c>
      <c r="E39" s="893"/>
      <c r="F39" s="704"/>
      <c r="H39" s="21"/>
      <c r="I39" s="280"/>
      <c r="J39" s="23"/>
      <c r="K39" s="23"/>
      <c r="L39" s="23"/>
      <c r="M39" s="369"/>
      <c r="N39" s="23"/>
    </row>
    <row r="40" spans="1:14">
      <c r="A40" s="54"/>
      <c r="B40" s="894"/>
      <c r="C40" s="895"/>
      <c r="D40" s="89" t="s">
        <v>747</v>
      </c>
      <c r="E40" s="94"/>
      <c r="F40" s="795" t="s">
        <v>738</v>
      </c>
      <c r="H40" s="23"/>
      <c r="I40" s="23"/>
      <c r="J40" s="164"/>
      <c r="K40" s="644"/>
      <c r="L40" s="23"/>
      <c r="M40" s="369"/>
      <c r="N40" s="23"/>
    </row>
    <row r="41" spans="1:14">
      <c r="A41" s="37" t="s">
        <v>743</v>
      </c>
      <c r="B41" s="40" t="s">
        <v>304</v>
      </c>
      <c r="C41" s="3"/>
      <c r="D41" s="1598"/>
      <c r="E41" s="1599"/>
      <c r="F41" s="1600"/>
      <c r="G41" s="12"/>
      <c r="I41" s="733"/>
      <c r="J41" s="733"/>
      <c r="K41" s="731"/>
    </row>
    <row r="42" spans="1:14">
      <c r="A42" s="37" t="s">
        <v>751</v>
      </c>
      <c r="B42" s="57"/>
      <c r="C42" s="23" t="s">
        <v>753</v>
      </c>
      <c r="D42" s="870"/>
      <c r="E42" s="871"/>
      <c r="F42" s="801"/>
      <c r="G42" s="12"/>
      <c r="K42" s="732"/>
      <c r="L42" s="706"/>
    </row>
    <row r="43" spans="1:14" ht="15.75">
      <c r="A43" s="37" t="s">
        <v>750</v>
      </c>
      <c r="B43" s="57"/>
      <c r="C43" s="23" t="s">
        <v>746</v>
      </c>
      <c r="D43" s="872"/>
      <c r="E43" s="873"/>
      <c r="F43" s="802"/>
      <c r="G43" s="12"/>
      <c r="K43" s="705"/>
      <c r="L43" s="706"/>
    </row>
    <row r="44" spans="1:14">
      <c r="A44" s="37" t="s">
        <v>749</v>
      </c>
      <c r="B44" s="57"/>
      <c r="C44" s="23" t="s">
        <v>737</v>
      </c>
      <c r="D44" s="870"/>
      <c r="E44" s="871"/>
      <c r="F44" s="802"/>
      <c r="G44" s="12"/>
      <c r="K44" s="705"/>
      <c r="L44" s="706"/>
    </row>
    <row r="45" spans="1:14" ht="15.75">
      <c r="A45" s="37" t="s">
        <v>742</v>
      </c>
      <c r="B45" s="551" t="s">
        <v>305</v>
      </c>
      <c r="D45" s="872"/>
      <c r="E45" s="873"/>
      <c r="F45" s="802"/>
      <c r="G45" s="12"/>
      <c r="K45" s="705"/>
      <c r="L45" s="706"/>
    </row>
    <row r="46" spans="1:14">
      <c r="A46" s="52"/>
      <c r="B46" s="551" t="s">
        <v>306</v>
      </c>
      <c r="D46" s="870"/>
      <c r="E46" s="871"/>
      <c r="F46" s="802"/>
      <c r="G46" s="12"/>
      <c r="K46" s="705"/>
      <c r="L46" s="706"/>
    </row>
    <row r="47" spans="1:14" ht="15.75">
      <c r="A47" s="54"/>
      <c r="B47" s="551" t="s">
        <v>933</v>
      </c>
      <c r="D47" s="1601"/>
      <c r="E47" s="1602"/>
      <c r="F47" s="1603"/>
      <c r="G47" s="12"/>
      <c r="K47" s="705"/>
      <c r="L47" s="706"/>
    </row>
    <row r="48" spans="1:14" ht="15.75">
      <c r="A48" s="54"/>
      <c r="B48" s="57"/>
      <c r="C48" s="23" t="s">
        <v>745</v>
      </c>
      <c r="D48" s="872"/>
      <c r="E48" s="873"/>
      <c r="F48" s="802"/>
      <c r="G48" s="12"/>
      <c r="K48" s="705"/>
      <c r="L48" s="706"/>
    </row>
    <row r="49" spans="1:12" ht="15.75">
      <c r="A49" s="54"/>
      <c r="B49" s="57"/>
      <c r="C49" s="23" t="s">
        <v>744</v>
      </c>
      <c r="D49" s="872"/>
      <c r="E49" s="873"/>
      <c r="F49" s="803"/>
      <c r="G49" s="12"/>
      <c r="K49" s="705"/>
      <c r="L49" s="706"/>
    </row>
    <row r="50" spans="1:12" ht="15.75">
      <c r="A50" s="54"/>
      <c r="B50" s="874" t="s">
        <v>960</v>
      </c>
      <c r="C50" s="875"/>
      <c r="D50" s="876"/>
      <c r="E50" s="877"/>
      <c r="F50" s="841"/>
      <c r="G50" s="12"/>
      <c r="K50" s="705"/>
      <c r="L50" s="706"/>
    </row>
    <row r="51" spans="1:12" ht="21" customHeight="1">
      <c r="A51" s="46"/>
      <c r="B51" s="707" t="s">
        <v>394</v>
      </c>
      <c r="C51" s="563"/>
      <c r="H51" s="3"/>
      <c r="I51" s="3"/>
      <c r="J51" s="3"/>
      <c r="K51" s="3"/>
      <c r="L51" s="4"/>
    </row>
    <row r="52" spans="1:12" ht="18">
      <c r="A52" s="708" t="s">
        <v>393</v>
      </c>
      <c r="B52" s="553" t="s">
        <v>108</v>
      </c>
      <c r="C52" s="555"/>
      <c r="D52" s="26"/>
      <c r="E52" s="26"/>
      <c r="F52" s="26"/>
      <c r="G52" s="26"/>
      <c r="H52" s="26"/>
      <c r="I52" s="26"/>
      <c r="L52" s="11"/>
    </row>
    <row r="53" spans="1:12" ht="15.95" customHeight="1">
      <c r="A53" s="30"/>
      <c r="B53" s="553" t="s">
        <v>392</v>
      </c>
      <c r="C53" s="555"/>
      <c r="D53" s="26"/>
      <c r="E53" s="26"/>
      <c r="F53" s="26"/>
      <c r="G53" s="26"/>
      <c r="H53" s="26"/>
      <c r="I53" s="26"/>
      <c r="L53" s="11"/>
    </row>
    <row r="54" spans="1:12" ht="15.95" customHeight="1">
      <c r="A54" s="709" t="s">
        <v>391</v>
      </c>
      <c r="B54" s="553"/>
      <c r="C54" s="555"/>
      <c r="D54" s="26"/>
      <c r="E54" s="26"/>
      <c r="F54" s="26"/>
      <c r="G54" s="26"/>
      <c r="H54" s="26"/>
      <c r="I54" s="26"/>
      <c r="L54" s="11"/>
    </row>
    <row r="55" spans="1:12" ht="18" customHeight="1">
      <c r="A55" s="30"/>
      <c r="B55" s="553" t="s">
        <v>390</v>
      </c>
      <c r="C55" s="555"/>
      <c r="D55" s="25"/>
      <c r="J55" s="864"/>
      <c r="K55" s="865"/>
      <c r="L55" s="11"/>
    </row>
    <row r="56" spans="1:12" ht="18" customHeight="1">
      <c r="A56" s="30"/>
      <c r="B56" s="554" t="s">
        <v>118</v>
      </c>
      <c r="C56" s="564"/>
      <c r="D56" s="25"/>
      <c r="J56" s="866"/>
      <c r="K56" s="867"/>
      <c r="L56" s="11"/>
    </row>
    <row r="57" spans="1:12" ht="18" customHeight="1">
      <c r="A57" s="30"/>
      <c r="B57" s="710"/>
      <c r="C57" s="565"/>
      <c r="D57" s="25"/>
      <c r="L57" s="11"/>
    </row>
    <row r="58" spans="1:12" ht="18" customHeight="1">
      <c r="A58" s="30"/>
      <c r="B58" s="553" t="s">
        <v>389</v>
      </c>
      <c r="C58" s="555"/>
      <c r="D58" s="153"/>
      <c r="L58" s="11"/>
    </row>
    <row r="59" spans="1:12" ht="18" customHeight="1">
      <c r="A59" s="30"/>
      <c r="B59" s="554" t="s">
        <v>388</v>
      </c>
      <c r="C59" s="564"/>
      <c r="D59" s="153"/>
      <c r="J59" s="864"/>
      <c r="K59" s="865"/>
      <c r="L59" s="11"/>
    </row>
    <row r="60" spans="1:12" ht="18" customHeight="1">
      <c r="A60" s="30"/>
      <c r="B60" s="554" t="s">
        <v>117</v>
      </c>
      <c r="C60" s="564"/>
      <c r="D60" s="153"/>
      <c r="J60" s="866"/>
      <c r="K60" s="867"/>
      <c r="L60" s="11"/>
    </row>
    <row r="61" spans="1:12">
      <c r="A61" s="31"/>
      <c r="B61" s="711"/>
      <c r="C61" s="566"/>
      <c r="D61" s="6"/>
      <c r="E61" s="6"/>
      <c r="F61" s="6"/>
      <c r="G61" s="6"/>
      <c r="H61" s="6"/>
      <c r="I61" s="6"/>
      <c r="J61" s="6"/>
      <c r="K61" s="6"/>
      <c r="L61" s="36"/>
    </row>
    <row r="62" spans="1:12" ht="5.25" customHeight="1">
      <c r="A62" s="557"/>
      <c r="B62" s="558"/>
      <c r="C62" s="567"/>
      <c r="D62" s="72"/>
      <c r="E62" s="72"/>
      <c r="F62" s="72"/>
      <c r="G62" s="72"/>
      <c r="H62" s="72"/>
      <c r="I62" s="72"/>
      <c r="J62" s="72"/>
      <c r="K62" s="72"/>
      <c r="L62" s="62"/>
    </row>
    <row r="63" spans="1:12" ht="26.25" customHeight="1">
      <c r="A63" s="868" t="s">
        <v>387</v>
      </c>
      <c r="B63" s="553" t="s">
        <v>826</v>
      </c>
      <c r="C63" s="555"/>
      <c r="D63" s="26"/>
      <c r="E63" s="26"/>
      <c r="F63" s="26"/>
      <c r="G63" s="26"/>
      <c r="H63" s="26"/>
      <c r="I63" s="26"/>
      <c r="L63" s="11"/>
    </row>
    <row r="64" spans="1:12" ht="15.75" customHeight="1">
      <c r="A64" s="869"/>
      <c r="B64" s="712" t="s">
        <v>827</v>
      </c>
      <c r="C64" s="555"/>
      <c r="D64" s="26"/>
      <c r="E64" s="26"/>
      <c r="F64" s="26"/>
      <c r="G64" s="26"/>
      <c r="H64" s="26"/>
      <c r="I64" s="26"/>
      <c r="L64" s="11"/>
    </row>
    <row r="65" spans="1:12">
      <c r="A65" s="709" t="s">
        <v>386</v>
      </c>
      <c r="B65" s="553"/>
      <c r="C65" s="555"/>
      <c r="D65" s="26"/>
      <c r="E65" s="26"/>
      <c r="F65" s="26"/>
      <c r="G65" s="26"/>
      <c r="H65" s="26"/>
      <c r="I65" s="26"/>
      <c r="L65" s="11"/>
    </row>
    <row r="66" spans="1:12" ht="20.25">
      <c r="A66" s="709" t="s">
        <v>385</v>
      </c>
      <c r="B66" s="410"/>
      <c r="C66" s="416"/>
      <c r="D66" s="26"/>
      <c r="E66" s="26"/>
      <c r="F66" s="26"/>
      <c r="G66" s="26"/>
      <c r="H66" s="26"/>
      <c r="I66" s="26"/>
      <c r="L66" s="11"/>
    </row>
    <row r="67" spans="1:12" ht="15.75">
      <c r="A67" s="709" t="s">
        <v>384</v>
      </c>
      <c r="B67" s="553"/>
      <c r="C67" s="555" t="s">
        <v>638</v>
      </c>
      <c r="D67" s="856"/>
      <c r="E67" s="856"/>
      <c r="F67" s="856"/>
      <c r="G67" s="856"/>
      <c r="H67" s="856"/>
      <c r="I67" s="555" t="s">
        <v>111</v>
      </c>
      <c r="J67" s="856"/>
      <c r="K67" s="856"/>
      <c r="L67" s="11"/>
    </row>
    <row r="68" spans="1:12" ht="9" customHeight="1">
      <c r="A68" s="863" t="s">
        <v>383</v>
      </c>
      <c r="B68" s="103"/>
      <c r="C68" s="25"/>
      <c r="L68" s="11"/>
    </row>
    <row r="69" spans="1:12" ht="21.75" customHeight="1">
      <c r="A69" s="863"/>
      <c r="B69" s="553"/>
      <c r="C69" s="555" t="s">
        <v>382</v>
      </c>
      <c r="D69" s="858"/>
      <c r="E69" s="858"/>
      <c r="F69" s="858"/>
      <c r="G69" s="858"/>
      <c r="H69" s="858"/>
      <c r="I69" s="858"/>
      <c r="J69" s="858"/>
      <c r="K69" s="858"/>
      <c r="L69" s="11"/>
    </row>
    <row r="70" spans="1:12">
      <c r="A70" s="30"/>
      <c r="B70" s="562"/>
      <c r="C70" s="568"/>
      <c r="D70" s="25"/>
      <c r="E70" s="573" t="s">
        <v>705</v>
      </c>
      <c r="L70" s="11"/>
    </row>
    <row r="71" spans="1:12" ht="19.5" customHeight="1">
      <c r="A71" s="30"/>
      <c r="B71" s="553"/>
      <c r="C71" s="555"/>
      <c r="D71" s="858"/>
      <c r="E71" s="858"/>
      <c r="F71" s="858"/>
      <c r="G71" s="858"/>
      <c r="H71" s="858"/>
      <c r="I71" s="858"/>
      <c r="J71" s="858"/>
      <c r="K71" s="858"/>
      <c r="L71" s="11"/>
    </row>
    <row r="72" spans="1:12">
      <c r="A72" s="30"/>
      <c r="B72" s="562"/>
      <c r="C72" s="568"/>
      <c r="D72" s="153"/>
      <c r="E72" s="573" t="s">
        <v>706</v>
      </c>
      <c r="J72" s="577"/>
      <c r="L72" s="11"/>
    </row>
    <row r="73" spans="1:12">
      <c r="A73" s="30"/>
      <c r="B73" s="554"/>
      <c r="C73" s="564"/>
      <c r="D73" s="153"/>
      <c r="L73" s="11"/>
    </row>
    <row r="74" spans="1:12" ht="19.5" customHeight="1">
      <c r="A74" s="30"/>
      <c r="B74" s="553"/>
      <c r="C74" s="555" t="s">
        <v>112</v>
      </c>
      <c r="D74" s="860"/>
      <c r="E74" s="860"/>
      <c r="F74" s="860"/>
      <c r="G74" s="860"/>
      <c r="H74" s="860"/>
      <c r="I74" s="555" t="s">
        <v>113</v>
      </c>
      <c r="J74" s="859"/>
      <c r="K74" s="859"/>
      <c r="L74" s="11"/>
    </row>
    <row r="75" spans="1:12" ht="15.75">
      <c r="A75" s="31"/>
      <c r="B75" s="413"/>
      <c r="C75" s="569"/>
      <c r="D75" s="408"/>
      <c r="E75" s="6"/>
      <c r="F75" s="408"/>
      <c r="G75" s="408"/>
      <c r="H75" s="408"/>
      <c r="I75" s="6"/>
      <c r="J75" s="578"/>
      <c r="K75" s="6"/>
      <c r="L75" s="36"/>
    </row>
    <row r="76" spans="1:12" ht="5.25" customHeight="1">
      <c r="A76" s="46"/>
      <c r="B76" s="409"/>
      <c r="C76" s="570"/>
      <c r="D76" s="3"/>
      <c r="E76" s="3"/>
      <c r="F76" s="3"/>
      <c r="G76" s="3"/>
      <c r="H76" s="3"/>
      <c r="I76" s="3"/>
      <c r="J76" s="3"/>
      <c r="K76" s="3"/>
      <c r="L76" s="4"/>
    </row>
    <row r="77" spans="1:12">
      <c r="A77" s="53"/>
      <c r="B77" s="2"/>
      <c r="C77" s="76"/>
      <c r="D77" s="3"/>
      <c r="E77" s="3"/>
      <c r="F77" s="3"/>
      <c r="G77" s="3"/>
      <c r="H77" s="3"/>
      <c r="I77" s="76"/>
      <c r="J77" s="3"/>
      <c r="K77" s="3"/>
      <c r="L77" s="4"/>
    </row>
    <row r="78" spans="1:12">
      <c r="A78" s="54"/>
      <c r="B78" s="136" t="s">
        <v>890</v>
      </c>
      <c r="C78" s="463"/>
      <c r="L78" s="11"/>
    </row>
    <row r="79" spans="1:12" ht="18">
      <c r="A79" s="708" t="s">
        <v>348</v>
      </c>
      <c r="B79" s="861" t="s">
        <v>906</v>
      </c>
      <c r="C79" s="862"/>
      <c r="D79" s="862"/>
      <c r="E79" s="862"/>
      <c r="F79" s="862"/>
      <c r="G79" s="862"/>
      <c r="H79" s="862"/>
      <c r="I79" s="862"/>
      <c r="J79" s="862"/>
      <c r="K79" s="862"/>
      <c r="L79" s="11"/>
    </row>
    <row r="80" spans="1:12">
      <c r="A80" s="709" t="s">
        <v>891</v>
      </c>
      <c r="B80" s="861"/>
      <c r="C80" s="862"/>
      <c r="D80" s="862"/>
      <c r="E80" s="862"/>
      <c r="F80" s="862"/>
      <c r="G80" s="862"/>
      <c r="H80" s="862"/>
      <c r="I80" s="862"/>
      <c r="J80" s="862"/>
      <c r="K80" s="862"/>
      <c r="L80" s="11"/>
    </row>
    <row r="81" spans="1:12">
      <c r="A81" s="54"/>
      <c r="B81" s="12"/>
      <c r="D81" s="1"/>
      <c r="F81" s="1"/>
      <c r="G81" s="1"/>
      <c r="H81" s="1"/>
      <c r="L81" s="11"/>
    </row>
    <row r="82" spans="1:12" ht="23.25" customHeight="1">
      <c r="A82" s="54"/>
      <c r="B82" s="414"/>
      <c r="C82" s="414"/>
      <c r="D82" s="414"/>
      <c r="E82" s="414"/>
      <c r="F82" s="249" t="s">
        <v>114</v>
      </c>
      <c r="G82" s="249"/>
      <c r="H82" s="856"/>
      <c r="I82" s="856"/>
      <c r="J82" s="856"/>
      <c r="K82" s="856"/>
      <c r="L82" s="11"/>
    </row>
    <row r="83" spans="1:12" ht="15" customHeight="1">
      <c r="A83" s="54"/>
      <c r="B83" s="414"/>
      <c r="C83" s="414"/>
      <c r="D83" s="414"/>
      <c r="E83" s="414"/>
      <c r="F83" s="249"/>
      <c r="G83" s="249"/>
      <c r="H83" s="400"/>
      <c r="I83" s="400"/>
      <c r="J83" s="400"/>
      <c r="K83" s="400"/>
      <c r="L83" s="11"/>
    </row>
    <row r="84" spans="1:12" ht="23.25" customHeight="1">
      <c r="A84" s="54"/>
      <c r="B84" s="414"/>
      <c r="C84" s="414"/>
      <c r="D84" s="561"/>
      <c r="E84" s="415"/>
      <c r="F84" s="249" t="s">
        <v>115</v>
      </c>
      <c r="G84" s="856"/>
      <c r="H84" s="856"/>
      <c r="I84" s="856"/>
      <c r="J84" s="856"/>
      <c r="K84" s="856"/>
      <c r="L84" s="11"/>
    </row>
    <row r="85" spans="1:12" ht="12" customHeight="1">
      <c r="A85" s="54"/>
      <c r="B85" s="414"/>
      <c r="C85" s="414"/>
      <c r="D85" s="572"/>
      <c r="E85" s="415"/>
      <c r="F85" s="572" t="s">
        <v>109</v>
      </c>
      <c r="G85" s="580"/>
      <c r="H85" s="580"/>
      <c r="I85" s="577"/>
      <c r="L85" s="11"/>
    </row>
    <row r="86" spans="1:12" ht="35.25" customHeight="1">
      <c r="A86" s="54"/>
      <c r="B86" s="414"/>
      <c r="C86" s="414"/>
      <c r="D86" s="561"/>
      <c r="E86" s="415"/>
      <c r="F86" s="249" t="s">
        <v>116</v>
      </c>
      <c r="G86" s="857"/>
      <c r="H86" s="857"/>
      <c r="I86" s="857"/>
      <c r="J86" s="857"/>
      <c r="K86" s="857"/>
      <c r="L86" s="11"/>
    </row>
    <row r="87" spans="1:12">
      <c r="A87" s="55"/>
      <c r="B87" s="5"/>
      <c r="C87" s="6"/>
      <c r="D87" s="19"/>
      <c r="E87" s="6"/>
      <c r="F87" s="19"/>
      <c r="G87" s="19"/>
      <c r="H87" s="19"/>
      <c r="I87" s="578"/>
      <c r="J87" s="6"/>
      <c r="K87" s="578"/>
      <c r="L87" s="36"/>
    </row>
  </sheetData>
  <mergeCells count="41">
    <mergeCell ref="D41:E41"/>
    <mergeCell ref="D50:E50"/>
    <mergeCell ref="A38:A39"/>
    <mergeCell ref="D2:E2"/>
    <mergeCell ref="A27:A28"/>
    <mergeCell ref="B29:B30"/>
    <mergeCell ref="C34:K34"/>
    <mergeCell ref="B31:B35"/>
    <mergeCell ref="C32:K32"/>
    <mergeCell ref="C30:K30"/>
    <mergeCell ref="B39:C40"/>
    <mergeCell ref="B38:F38"/>
    <mergeCell ref="D39:E39"/>
    <mergeCell ref="A68:A69"/>
    <mergeCell ref="J59:K60"/>
    <mergeCell ref="J55:K56"/>
    <mergeCell ref="A63:A64"/>
    <mergeCell ref="D42:E42"/>
    <mergeCell ref="D44:E44"/>
    <mergeCell ref="D43:E43"/>
    <mergeCell ref="D49:E49"/>
    <mergeCell ref="D46:E46"/>
    <mergeCell ref="D48:E48"/>
    <mergeCell ref="D47:E47"/>
    <mergeCell ref="D45:E45"/>
    <mergeCell ref="B50:C50"/>
    <mergeCell ref="G84:K84"/>
    <mergeCell ref="G86:K86"/>
    <mergeCell ref="H82:K82"/>
    <mergeCell ref="D67:H67"/>
    <mergeCell ref="D69:K69"/>
    <mergeCell ref="D71:K71"/>
    <mergeCell ref="J67:K67"/>
    <mergeCell ref="J74:K74"/>
    <mergeCell ref="D74:H74"/>
    <mergeCell ref="B79:K80"/>
    <mergeCell ref="L16:M16"/>
    <mergeCell ref="C19:K19"/>
    <mergeCell ref="C17:K17"/>
    <mergeCell ref="C21:K21"/>
    <mergeCell ref="C23:K23"/>
  </mergeCells>
  <dataValidations count="1">
    <dataValidation type="list" allowBlank="1" showInputMessage="1" showErrorMessage="1" sqref="B14" xr:uid="{00000000-0002-0000-0100-000000000000}">
      <formula1>"X"</formula1>
    </dataValidation>
  </dataValidations>
  <printOptions horizontalCentered="1"/>
  <pageMargins left="0" right="0" top="0.25" bottom="0.5" header="0.3" footer="0.3"/>
  <pageSetup scale="46" orientation="portrait" r:id="rId1"/>
  <headerFooter>
    <oddFooter>&amp;L&amp;9U.S. Copyright Office&amp;R&amp;9Form SA3E Long Form (Rev. 05-17)</oddFooter>
  </headerFooter>
  <rowBreaks count="1" manualBreakCount="1">
    <brk id="50"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5C236-3AF1-479B-B75A-7FB747BF4DCA}">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577</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76" priority="2" operator="equal">
      <formula>"varies"</formula>
    </cfRule>
  </conditionalFormatting>
  <conditionalFormatting sqref="G45:G62">
    <cfRule type="cellIs" dxfId="675" priority="1" operator="equal">
      <formula>"varies"</formula>
    </cfRule>
  </conditionalFormatting>
  <dataValidations count="1">
    <dataValidation type="list" showInputMessage="1" showErrorMessage="1" sqref="E45:E69" xr:uid="{04BA6AFE-9ACA-43A4-BC5E-9002992057B7}">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160</v>
      </c>
      <c r="E7" s="222" t="s">
        <v>532</v>
      </c>
      <c r="F7" s="222"/>
      <c r="G7" s="222"/>
      <c r="H7" s="222"/>
      <c r="I7" s="222"/>
      <c r="J7" s="223"/>
      <c r="K7" s="96"/>
      <c r="L7" s="221"/>
      <c r="M7" s="222"/>
      <c r="N7" s="636" t="s">
        <v>161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162</v>
      </c>
      <c r="E34" s="222" t="s">
        <v>532</v>
      </c>
      <c r="F34" s="222"/>
      <c r="G34" s="222"/>
      <c r="H34" s="222"/>
      <c r="I34" s="222"/>
      <c r="J34" s="223"/>
      <c r="K34" s="96"/>
      <c r="L34" s="221"/>
      <c r="M34" s="222"/>
      <c r="N34" s="636" t="s">
        <v>163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KYBbVFPRuOtTd5WKbEbhzrU9yXHOodHPyEM7YP7569Qg2zr02L7/AqzfxNNanH3OWNMxPas7IlMkyQFGLCrhw==" saltValue="Nx+Seo6Oqts2/t4MSW28Tw=="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191" priority="16" operator="equal">
      <formula>"varies"</formula>
    </cfRule>
  </conditionalFormatting>
  <conditionalFormatting sqref="C40:D54">
    <cfRule type="cellIs" dxfId="190" priority="15" operator="equal">
      <formula>"varies"</formula>
    </cfRule>
  </conditionalFormatting>
  <conditionalFormatting sqref="H14:H26">
    <cfRule type="cellIs" dxfId="189" priority="10" operator="equal">
      <formula>"varies"</formula>
    </cfRule>
  </conditionalFormatting>
  <conditionalFormatting sqref="H41:H53">
    <cfRule type="cellIs" dxfId="188" priority="7" operator="equal">
      <formula>"varies"</formula>
    </cfRule>
  </conditionalFormatting>
  <conditionalFormatting sqref="M13:N27">
    <cfRule type="cellIs" dxfId="187" priority="14" operator="equal">
      <formula>"varies"</formula>
    </cfRule>
  </conditionalFormatting>
  <conditionalFormatting sqref="M40:N54">
    <cfRule type="cellIs" dxfId="186" priority="13" operator="equal">
      <formula>"varies"</formula>
    </cfRule>
  </conditionalFormatting>
  <conditionalFormatting sqref="R14:R26">
    <cfRule type="cellIs" dxfId="185" priority="4" operator="equal">
      <formula>"varies"</formula>
    </cfRule>
  </conditionalFormatting>
  <conditionalFormatting sqref="R41:R53">
    <cfRule type="cellIs" dxfId="18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B1:U67"/>
  <sheetViews>
    <sheetView showGridLines="0" workbookViewId="0">
      <selection activeCell="U10" sqref="U10:U18"/>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164</v>
      </c>
      <c r="E7" s="222" t="s">
        <v>532</v>
      </c>
      <c r="F7" s="222"/>
      <c r="G7" s="222"/>
      <c r="H7" s="222"/>
      <c r="I7" s="222"/>
      <c r="J7" s="223"/>
      <c r="K7" s="96"/>
      <c r="L7" s="221"/>
      <c r="M7" s="222"/>
      <c r="N7" s="636" t="s">
        <v>175</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165</v>
      </c>
      <c r="E34" s="222" t="s">
        <v>532</v>
      </c>
      <c r="F34" s="222"/>
      <c r="G34" s="222"/>
      <c r="H34" s="222"/>
      <c r="I34" s="222"/>
      <c r="J34" s="223"/>
      <c r="K34" s="96"/>
      <c r="L34" s="221"/>
      <c r="M34" s="222"/>
      <c r="N34" s="636" t="s">
        <v>166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2eo77SWtRSaZDdSrxXAGZotfSi8+4zPPT8NBpe1kjdSFdj1BxTWN6jhiWOXzpBavwlgnO+fWtD39Xl7kQraUVg==" saltValue="esu5kFiZVLnuwoBScvCypg=="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183" priority="16" operator="equal">
      <formula>"varies"</formula>
    </cfRule>
  </conditionalFormatting>
  <conditionalFormatting sqref="C40:D54">
    <cfRule type="cellIs" dxfId="182" priority="15" operator="equal">
      <formula>"varies"</formula>
    </cfRule>
  </conditionalFormatting>
  <conditionalFormatting sqref="H14:H26">
    <cfRule type="cellIs" dxfId="181" priority="10" operator="equal">
      <formula>"varies"</formula>
    </cfRule>
  </conditionalFormatting>
  <conditionalFormatting sqref="H41:H53">
    <cfRule type="cellIs" dxfId="180" priority="7" operator="equal">
      <formula>"varies"</formula>
    </cfRule>
  </conditionalFormatting>
  <conditionalFormatting sqref="M13:N27">
    <cfRule type="cellIs" dxfId="179" priority="14" operator="equal">
      <formula>"varies"</formula>
    </cfRule>
  </conditionalFormatting>
  <conditionalFormatting sqref="M40:N54">
    <cfRule type="cellIs" dxfId="178" priority="13" operator="equal">
      <formula>"varies"</formula>
    </cfRule>
  </conditionalFormatting>
  <conditionalFormatting sqref="R14:R26">
    <cfRule type="cellIs" dxfId="177" priority="4" operator="equal">
      <formula>"varies"</formula>
    </cfRule>
  </conditionalFormatting>
  <conditionalFormatting sqref="R41:R53">
    <cfRule type="cellIs" dxfId="17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167</v>
      </c>
      <c r="E7" s="222" t="s">
        <v>532</v>
      </c>
      <c r="F7" s="222"/>
      <c r="G7" s="222"/>
      <c r="H7" s="222"/>
      <c r="I7" s="222"/>
      <c r="J7" s="223"/>
      <c r="K7" s="96"/>
      <c r="L7" s="221"/>
      <c r="M7" s="222"/>
      <c r="N7" s="636" t="s">
        <v>168</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169</v>
      </c>
      <c r="E34" s="222" t="s">
        <v>532</v>
      </c>
      <c r="F34" s="222"/>
      <c r="G34" s="222"/>
      <c r="H34" s="222"/>
      <c r="I34" s="222"/>
      <c r="J34" s="223"/>
      <c r="K34" s="96"/>
      <c r="L34" s="221"/>
      <c r="M34" s="222"/>
      <c r="N34" s="636" t="s">
        <v>170</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l8ZnTUIAecvFOFM7RxeT7sQfOpqIZ0+UtFkVkknUgP74Iqe87qDYeCYrZ/YBApnB9PkhD09814d4CwJIWESwzw==" saltValue="pE9hQztwmkcmmg/CgEW3q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175" priority="16" operator="equal">
      <formula>"varies"</formula>
    </cfRule>
  </conditionalFormatting>
  <conditionalFormatting sqref="C40:D54">
    <cfRule type="cellIs" dxfId="174" priority="15" operator="equal">
      <formula>"varies"</formula>
    </cfRule>
  </conditionalFormatting>
  <conditionalFormatting sqref="H14:H26">
    <cfRule type="cellIs" dxfId="173" priority="10" operator="equal">
      <formula>"varies"</formula>
    </cfRule>
  </conditionalFormatting>
  <conditionalFormatting sqref="H41:H53">
    <cfRule type="cellIs" dxfId="172" priority="7" operator="equal">
      <formula>"varies"</formula>
    </cfRule>
  </conditionalFormatting>
  <conditionalFormatting sqref="M13:N27">
    <cfRule type="cellIs" dxfId="171" priority="14" operator="equal">
      <formula>"varies"</formula>
    </cfRule>
  </conditionalFormatting>
  <conditionalFormatting sqref="M40:N54">
    <cfRule type="cellIs" dxfId="170" priority="13" operator="equal">
      <formula>"varies"</formula>
    </cfRule>
  </conditionalFormatting>
  <conditionalFormatting sqref="R14:R26">
    <cfRule type="cellIs" dxfId="169" priority="4" operator="equal">
      <formula>"varies"</formula>
    </cfRule>
  </conditionalFormatting>
  <conditionalFormatting sqref="R41:R53">
    <cfRule type="cellIs" dxfId="16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B1:U67"/>
  <sheetViews>
    <sheetView showGridLines="0" workbookViewId="0">
      <selection activeCell="U17"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171</v>
      </c>
      <c r="E7" s="222" t="s">
        <v>532</v>
      </c>
      <c r="F7" s="222"/>
      <c r="G7" s="222"/>
      <c r="H7" s="222"/>
      <c r="I7" s="222"/>
      <c r="J7" s="223"/>
      <c r="K7" s="96"/>
      <c r="L7" s="221"/>
      <c r="M7" s="222"/>
      <c r="N7" s="636" t="s">
        <v>172</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173</v>
      </c>
      <c r="E34" s="222" t="s">
        <v>532</v>
      </c>
      <c r="F34" s="222"/>
      <c r="G34" s="222"/>
      <c r="H34" s="222"/>
      <c r="I34" s="222"/>
      <c r="J34" s="223"/>
      <c r="K34" s="96"/>
      <c r="L34" s="221"/>
      <c r="M34" s="222"/>
      <c r="N34" s="636" t="s">
        <v>176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FXiesbew4cu5Drzclo9uagyVU2wLSiOEWxbhLOvhqhTHavuTujR53MQ9gHNsE1FZgyIfdFMhdIjclNeDamqFDg==" saltValue="2skH5Ryo0gvigfhryv+68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167" priority="16" operator="equal">
      <formula>"varies"</formula>
    </cfRule>
  </conditionalFormatting>
  <conditionalFormatting sqref="C40:D54">
    <cfRule type="cellIs" dxfId="166" priority="15" operator="equal">
      <formula>"varies"</formula>
    </cfRule>
  </conditionalFormatting>
  <conditionalFormatting sqref="H14:H26">
    <cfRule type="cellIs" dxfId="165" priority="10" operator="equal">
      <formula>"varies"</formula>
    </cfRule>
  </conditionalFormatting>
  <conditionalFormatting sqref="H41:H53">
    <cfRule type="cellIs" dxfId="164" priority="7" operator="equal">
      <formula>"varies"</formula>
    </cfRule>
  </conditionalFormatting>
  <conditionalFormatting sqref="M13:N27">
    <cfRule type="cellIs" dxfId="163" priority="14" operator="equal">
      <formula>"varies"</formula>
    </cfRule>
  </conditionalFormatting>
  <conditionalFormatting sqref="M40:N54">
    <cfRule type="cellIs" dxfId="162" priority="13" operator="equal">
      <formula>"varies"</formula>
    </cfRule>
  </conditionalFormatting>
  <conditionalFormatting sqref="R14:R26">
    <cfRule type="cellIs" dxfId="161" priority="4" operator="equal">
      <formula>"varies"</formula>
    </cfRule>
  </conditionalFormatting>
  <conditionalFormatting sqref="R41:R53">
    <cfRule type="cellIs" dxfId="16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177</v>
      </c>
      <c r="E7" s="222" t="s">
        <v>532</v>
      </c>
      <c r="F7" s="222"/>
      <c r="G7" s="222"/>
      <c r="H7" s="222"/>
      <c r="I7" s="222"/>
      <c r="J7" s="223"/>
      <c r="K7" s="96"/>
      <c r="L7" s="221"/>
      <c r="M7" s="222"/>
      <c r="N7" s="636" t="s">
        <v>178</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179</v>
      </c>
      <c r="E34" s="222" t="s">
        <v>532</v>
      </c>
      <c r="F34" s="222"/>
      <c r="G34" s="222"/>
      <c r="H34" s="222"/>
      <c r="I34" s="222"/>
      <c r="J34" s="223"/>
      <c r="K34" s="96"/>
      <c r="L34" s="221"/>
      <c r="M34" s="222"/>
      <c r="N34" s="636" t="s">
        <v>180</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eRJ1xm9pcIRpSZSe72sFbp09xJ+4s4+mEa6KZqfVufRshxRhZwCyjrX3J4dl0koZ8knQ9t2ToT+ohyuyrIkAaw==" saltValue="bCok7Tmyx1pfjBPkM84lh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59" priority="16" operator="equal">
      <formula>"varies"</formula>
    </cfRule>
  </conditionalFormatting>
  <conditionalFormatting sqref="C40:D54">
    <cfRule type="cellIs" dxfId="158" priority="15" operator="equal">
      <formula>"varies"</formula>
    </cfRule>
  </conditionalFormatting>
  <conditionalFormatting sqref="H14:H26">
    <cfRule type="cellIs" dxfId="157" priority="10" operator="equal">
      <formula>"varies"</formula>
    </cfRule>
  </conditionalFormatting>
  <conditionalFormatting sqref="H41:H53">
    <cfRule type="cellIs" dxfId="156" priority="7" operator="equal">
      <formula>"varies"</formula>
    </cfRule>
  </conditionalFormatting>
  <conditionalFormatting sqref="M13:N27">
    <cfRule type="cellIs" dxfId="155" priority="14" operator="equal">
      <formula>"varies"</formula>
    </cfRule>
  </conditionalFormatting>
  <conditionalFormatting sqref="M40:N54">
    <cfRule type="cellIs" dxfId="154" priority="13" operator="equal">
      <formula>"varies"</formula>
    </cfRule>
  </conditionalFormatting>
  <conditionalFormatting sqref="R14:R26">
    <cfRule type="cellIs" dxfId="153" priority="4" operator="equal">
      <formula>"varies"</formula>
    </cfRule>
  </conditionalFormatting>
  <conditionalFormatting sqref="R41:R53">
    <cfRule type="cellIs" dxfId="152"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181</v>
      </c>
      <c r="E7" s="222" t="s">
        <v>532</v>
      </c>
      <c r="F7" s="222"/>
      <c r="G7" s="222"/>
      <c r="H7" s="222"/>
      <c r="I7" s="222"/>
      <c r="J7" s="223"/>
      <c r="K7" s="96"/>
      <c r="L7" s="221"/>
      <c r="M7" s="222"/>
      <c r="N7" s="636" t="s">
        <v>182</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183</v>
      </c>
      <c r="E34" s="222" t="s">
        <v>532</v>
      </c>
      <c r="F34" s="222"/>
      <c r="G34" s="222"/>
      <c r="H34" s="222"/>
      <c r="I34" s="222"/>
      <c r="J34" s="223"/>
      <c r="K34" s="96"/>
      <c r="L34" s="221"/>
      <c r="M34" s="222"/>
      <c r="N34" s="636" t="s">
        <v>184</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sUURdvJm0WqC/lGtG3zm7RunoTvhg41fb0HFKCV6TMc3TUeBdNEuVTToLxxisWsO9a7wY0bg83ceZ7y97teDNg==" saltValue="4ONYBVltCSgrHeu4rTSuE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51" priority="16" operator="equal">
      <formula>"varies"</formula>
    </cfRule>
  </conditionalFormatting>
  <conditionalFormatting sqref="C40:D54">
    <cfRule type="cellIs" dxfId="150" priority="15" operator="equal">
      <formula>"varies"</formula>
    </cfRule>
  </conditionalFormatting>
  <conditionalFormatting sqref="H14:H26">
    <cfRule type="cellIs" dxfId="149" priority="10" operator="equal">
      <formula>"varies"</formula>
    </cfRule>
  </conditionalFormatting>
  <conditionalFormatting sqref="H41:H53">
    <cfRule type="cellIs" dxfId="148" priority="7" operator="equal">
      <formula>"varies"</formula>
    </cfRule>
  </conditionalFormatting>
  <conditionalFormatting sqref="M13:N27">
    <cfRule type="cellIs" dxfId="147" priority="14" operator="equal">
      <formula>"varies"</formula>
    </cfRule>
  </conditionalFormatting>
  <conditionalFormatting sqref="M40:N54">
    <cfRule type="cellIs" dxfId="146" priority="13" operator="equal">
      <formula>"varies"</formula>
    </cfRule>
  </conditionalFormatting>
  <conditionalFormatting sqref="R14:R26">
    <cfRule type="cellIs" dxfId="145" priority="4" operator="equal">
      <formula>"varies"</formula>
    </cfRule>
  </conditionalFormatting>
  <conditionalFormatting sqref="R41:R53">
    <cfRule type="cellIs" dxfId="14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185</v>
      </c>
      <c r="E7" s="222" t="s">
        <v>532</v>
      </c>
      <c r="F7" s="222"/>
      <c r="G7" s="222"/>
      <c r="H7" s="222"/>
      <c r="I7" s="222"/>
      <c r="J7" s="223"/>
      <c r="K7" s="96"/>
      <c r="L7" s="221"/>
      <c r="M7" s="222"/>
      <c r="N7" s="636" t="s">
        <v>186</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187</v>
      </c>
      <c r="E34" s="222" t="s">
        <v>532</v>
      </c>
      <c r="F34" s="222"/>
      <c r="G34" s="222"/>
      <c r="H34" s="222"/>
      <c r="I34" s="222"/>
      <c r="J34" s="223"/>
      <c r="K34" s="96"/>
      <c r="L34" s="221"/>
      <c r="M34" s="222"/>
      <c r="N34" s="636" t="s">
        <v>188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5c0yBvNXIT6TCdaz3J7ei/SHxdsSlbumlLAtiZ8BEKLqJNbwIiHE2imzHO+furpcIUz+JQpTAMwrwSL8tmBqDQ==" saltValue="kYcCMDtfYbNkwUvq8aW3r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43" priority="16" operator="equal">
      <formula>"varies"</formula>
    </cfRule>
  </conditionalFormatting>
  <conditionalFormatting sqref="C40:D54">
    <cfRule type="cellIs" dxfId="142" priority="15" operator="equal">
      <formula>"varies"</formula>
    </cfRule>
  </conditionalFormatting>
  <conditionalFormatting sqref="H14:H26">
    <cfRule type="cellIs" dxfId="141" priority="10" operator="equal">
      <formula>"varies"</formula>
    </cfRule>
  </conditionalFormatting>
  <conditionalFormatting sqref="H41:H53">
    <cfRule type="cellIs" dxfId="140" priority="7" operator="equal">
      <formula>"varies"</formula>
    </cfRule>
  </conditionalFormatting>
  <conditionalFormatting sqref="M13:N27">
    <cfRule type="cellIs" dxfId="139" priority="14" operator="equal">
      <formula>"varies"</formula>
    </cfRule>
  </conditionalFormatting>
  <conditionalFormatting sqref="M40:N54">
    <cfRule type="cellIs" dxfId="138" priority="13" operator="equal">
      <formula>"varies"</formula>
    </cfRule>
  </conditionalFormatting>
  <conditionalFormatting sqref="R14:R26">
    <cfRule type="cellIs" dxfId="137" priority="4" operator="equal">
      <formula>"varies"</formula>
    </cfRule>
  </conditionalFormatting>
  <conditionalFormatting sqref="R41:R53">
    <cfRule type="cellIs" dxfId="13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189</v>
      </c>
      <c r="E7" s="222" t="s">
        <v>532</v>
      </c>
      <c r="F7" s="222"/>
      <c r="G7" s="222"/>
      <c r="H7" s="222"/>
      <c r="I7" s="222"/>
      <c r="J7" s="223"/>
      <c r="K7" s="96"/>
      <c r="L7" s="221"/>
      <c r="M7" s="222"/>
      <c r="N7" s="636" t="s">
        <v>190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191</v>
      </c>
      <c r="E34" s="222" t="s">
        <v>532</v>
      </c>
      <c r="F34" s="222"/>
      <c r="G34" s="222"/>
      <c r="H34" s="222"/>
      <c r="I34" s="222"/>
      <c r="J34" s="223"/>
      <c r="K34" s="96"/>
      <c r="L34" s="221"/>
      <c r="M34" s="222"/>
      <c r="N34" s="636" t="s">
        <v>192</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tGAbnDAM4XtUQP/f702cylQmD/pio/GGQyxIYGJIrTZufSUKBeM6o2zx2l1F9EfYM/tszYVuSklNqVwaixk2Mg==" saltValue="BW8qXwBOC10IaOc+SDJjA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35" priority="16" operator="equal">
      <formula>"varies"</formula>
    </cfRule>
  </conditionalFormatting>
  <conditionalFormatting sqref="C40:D54">
    <cfRule type="cellIs" dxfId="134" priority="15" operator="equal">
      <formula>"varies"</formula>
    </cfRule>
  </conditionalFormatting>
  <conditionalFormatting sqref="H14:H26">
    <cfRule type="cellIs" dxfId="133" priority="10" operator="equal">
      <formula>"varies"</formula>
    </cfRule>
  </conditionalFormatting>
  <conditionalFormatting sqref="H41:H53">
    <cfRule type="cellIs" dxfId="132" priority="7" operator="equal">
      <formula>"varies"</formula>
    </cfRule>
  </conditionalFormatting>
  <conditionalFormatting sqref="M13:N27">
    <cfRule type="cellIs" dxfId="131" priority="14" operator="equal">
      <formula>"varies"</formula>
    </cfRule>
  </conditionalFormatting>
  <conditionalFormatting sqref="M40:N54">
    <cfRule type="cellIs" dxfId="130" priority="13" operator="equal">
      <formula>"varies"</formula>
    </cfRule>
  </conditionalFormatting>
  <conditionalFormatting sqref="R14:R26">
    <cfRule type="cellIs" dxfId="129" priority="4" operator="equal">
      <formula>"varies"</formula>
    </cfRule>
  </conditionalFormatting>
  <conditionalFormatting sqref="R41:R53">
    <cfRule type="cellIs" dxfId="12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B1:U67"/>
  <sheetViews>
    <sheetView showGridLines="0" workbookViewId="0">
      <selection activeCell="B22" sqref="B2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193</v>
      </c>
      <c r="E7" s="222" t="s">
        <v>532</v>
      </c>
      <c r="F7" s="222"/>
      <c r="G7" s="222"/>
      <c r="H7" s="222"/>
      <c r="I7" s="222"/>
      <c r="J7" s="223"/>
      <c r="K7" s="96"/>
      <c r="L7" s="221"/>
      <c r="M7" s="222"/>
      <c r="N7" s="636" t="s">
        <v>194</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195</v>
      </c>
      <c r="E34" s="222" t="s">
        <v>532</v>
      </c>
      <c r="F34" s="222"/>
      <c r="G34" s="222"/>
      <c r="H34" s="222"/>
      <c r="I34" s="222"/>
      <c r="J34" s="223"/>
      <c r="K34" s="96"/>
      <c r="L34" s="221"/>
      <c r="M34" s="222"/>
      <c r="N34" s="636" t="s">
        <v>197</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Qn9718qav2GKSbGUuHTQGjwlY1UgAkSpW1t/pzMPVbwL6OUj8V4MJ5sRhyDcYuiFymSLiMaJaNYLtxmhhgu7SQ==" saltValue="NaY0T1UKgWVau3/zlX5V6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27" priority="16" operator="equal">
      <formula>"varies"</formula>
    </cfRule>
  </conditionalFormatting>
  <conditionalFormatting sqref="C40:D54">
    <cfRule type="cellIs" dxfId="126" priority="15" operator="equal">
      <formula>"varies"</formula>
    </cfRule>
  </conditionalFormatting>
  <conditionalFormatting sqref="H14:H26">
    <cfRule type="cellIs" dxfId="125" priority="10" operator="equal">
      <formula>"varies"</formula>
    </cfRule>
  </conditionalFormatting>
  <conditionalFormatting sqref="H41:H53">
    <cfRule type="cellIs" dxfId="124" priority="7" operator="equal">
      <formula>"varies"</formula>
    </cfRule>
  </conditionalFormatting>
  <conditionalFormatting sqref="M13:N27">
    <cfRule type="cellIs" dxfId="123" priority="14" operator="equal">
      <formula>"varies"</formula>
    </cfRule>
  </conditionalFormatting>
  <conditionalFormatting sqref="M40:N54">
    <cfRule type="cellIs" dxfId="122" priority="13" operator="equal">
      <formula>"varies"</formula>
    </cfRule>
  </conditionalFormatting>
  <conditionalFormatting sqref="R14:R26">
    <cfRule type="cellIs" dxfId="121" priority="4" operator="equal">
      <formula>"varies"</formula>
    </cfRule>
  </conditionalFormatting>
  <conditionalFormatting sqref="R41:R53">
    <cfRule type="cellIs" dxfId="12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198</v>
      </c>
      <c r="E7" s="222" t="s">
        <v>532</v>
      </c>
      <c r="F7" s="222"/>
      <c r="G7" s="222"/>
      <c r="H7" s="222"/>
      <c r="I7" s="222"/>
      <c r="J7" s="223"/>
      <c r="K7" s="96"/>
      <c r="L7" s="221"/>
      <c r="M7" s="222"/>
      <c r="N7" s="636" t="s">
        <v>199</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200</v>
      </c>
      <c r="E34" s="222" t="s">
        <v>532</v>
      </c>
      <c r="F34" s="222"/>
      <c r="G34" s="222"/>
      <c r="H34" s="222"/>
      <c r="I34" s="222"/>
      <c r="J34" s="223"/>
      <c r="K34" s="96"/>
      <c r="L34" s="221"/>
      <c r="M34" s="222"/>
      <c r="N34" s="636" t="s">
        <v>201</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BZzOHbzSqDwyrPU5ADgqIVCoeIp3ZgIQOoEGpJjKJeib1RbEGnrfyJl0jVQlfIyqjioTe16xX3HzVo2s71+qjg==" saltValue="cTiiCY+axy2YcStD+JtGx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19" priority="16" operator="equal">
      <formula>"varies"</formula>
    </cfRule>
  </conditionalFormatting>
  <conditionalFormatting sqref="C40:D54">
    <cfRule type="cellIs" dxfId="118" priority="15" operator="equal">
      <formula>"varies"</formula>
    </cfRule>
  </conditionalFormatting>
  <conditionalFormatting sqref="H14:H26">
    <cfRule type="cellIs" dxfId="117" priority="10" operator="equal">
      <formula>"varies"</formula>
    </cfRule>
  </conditionalFormatting>
  <conditionalFormatting sqref="H41:H53">
    <cfRule type="cellIs" dxfId="116" priority="7" operator="equal">
      <formula>"varies"</formula>
    </cfRule>
  </conditionalFormatting>
  <conditionalFormatting sqref="M13:N27">
    <cfRule type="cellIs" dxfId="115" priority="14" operator="equal">
      <formula>"varies"</formula>
    </cfRule>
  </conditionalFormatting>
  <conditionalFormatting sqref="M40:N54">
    <cfRule type="cellIs" dxfId="114" priority="13" operator="equal">
      <formula>"varies"</formula>
    </cfRule>
  </conditionalFormatting>
  <conditionalFormatting sqref="R14:R26">
    <cfRule type="cellIs" dxfId="113" priority="4" operator="equal">
      <formula>"varies"</formula>
    </cfRule>
  </conditionalFormatting>
  <conditionalFormatting sqref="R41:R53">
    <cfRule type="cellIs" dxfId="112"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27DA-D923-4169-BB53-61726306BDDE}">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565</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74" priority="2" operator="equal">
      <formula>"varies"</formula>
    </cfRule>
  </conditionalFormatting>
  <conditionalFormatting sqref="G45:G62">
    <cfRule type="cellIs" dxfId="673" priority="1" operator="equal">
      <formula>"varies"</formula>
    </cfRule>
  </conditionalFormatting>
  <dataValidations count="1">
    <dataValidation type="list" showInputMessage="1" showErrorMessage="1" sqref="E45:E69" xr:uid="{4342A8F0-62F1-4BED-B643-F11EDC3C8D7C}">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B1:U67"/>
  <sheetViews>
    <sheetView showGridLines="0" workbookViewId="0">
      <selection activeCell="U10" sqref="U10:U18"/>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202</v>
      </c>
      <c r="E7" s="222" t="s">
        <v>532</v>
      </c>
      <c r="F7" s="222"/>
      <c r="G7" s="222"/>
      <c r="H7" s="222"/>
      <c r="I7" s="222"/>
      <c r="J7" s="223"/>
      <c r="K7" s="96"/>
      <c r="L7" s="221"/>
      <c r="M7" s="222"/>
      <c r="N7" s="636" t="s">
        <v>203</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204</v>
      </c>
      <c r="E34" s="222" t="s">
        <v>532</v>
      </c>
      <c r="F34" s="222"/>
      <c r="G34" s="222"/>
      <c r="H34" s="222"/>
      <c r="I34" s="222"/>
      <c r="J34" s="223"/>
      <c r="K34" s="96"/>
      <c r="L34" s="221"/>
      <c r="M34" s="222"/>
      <c r="N34" s="636" t="s">
        <v>205</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yXBS5VUZMl4LKIusTBJHY5hRpG/+TUQVc9NeTkQaG1BKbjPv3mxV+mJQs5FfwkGltrCmVoAJj7yCARy5faXkvw==" saltValue="5MRd7M3ZX+pRbDg6958XM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11" priority="16" operator="equal">
      <formula>"varies"</formula>
    </cfRule>
  </conditionalFormatting>
  <conditionalFormatting sqref="C40:D54">
    <cfRule type="cellIs" dxfId="110" priority="15" operator="equal">
      <formula>"varies"</formula>
    </cfRule>
  </conditionalFormatting>
  <conditionalFormatting sqref="H14:H26">
    <cfRule type="cellIs" dxfId="109" priority="10" operator="equal">
      <formula>"varies"</formula>
    </cfRule>
  </conditionalFormatting>
  <conditionalFormatting sqref="H41:H53">
    <cfRule type="cellIs" dxfId="108" priority="7" operator="equal">
      <formula>"varies"</formula>
    </cfRule>
  </conditionalFormatting>
  <conditionalFormatting sqref="M13:N27">
    <cfRule type="cellIs" dxfId="107" priority="14" operator="equal">
      <formula>"varies"</formula>
    </cfRule>
  </conditionalFormatting>
  <conditionalFormatting sqref="M40:N54">
    <cfRule type="cellIs" dxfId="106" priority="13" operator="equal">
      <formula>"varies"</formula>
    </cfRule>
  </conditionalFormatting>
  <conditionalFormatting sqref="R14:R26">
    <cfRule type="cellIs" dxfId="105" priority="4" operator="equal">
      <formula>"varies"</formula>
    </cfRule>
  </conditionalFormatting>
  <conditionalFormatting sqref="R41:R53">
    <cfRule type="cellIs" dxfId="10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206</v>
      </c>
      <c r="E7" s="222" t="s">
        <v>532</v>
      </c>
      <c r="F7" s="222"/>
      <c r="G7" s="222"/>
      <c r="H7" s="222"/>
      <c r="I7" s="222"/>
      <c r="J7" s="223"/>
      <c r="K7" s="96"/>
      <c r="L7" s="221"/>
      <c r="M7" s="222"/>
      <c r="N7" s="636" t="s">
        <v>207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208</v>
      </c>
      <c r="E34" s="222" t="s">
        <v>532</v>
      </c>
      <c r="F34" s="222"/>
      <c r="G34" s="222"/>
      <c r="H34" s="222"/>
      <c r="I34" s="222"/>
      <c r="J34" s="223"/>
      <c r="K34" s="96"/>
      <c r="L34" s="221"/>
      <c r="M34" s="222"/>
      <c r="N34" s="636" t="s">
        <v>209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u24wG/k87NzQWPzbMkzRV4aeZCdIN8oE7uz7isNELkj5kFmdTVspMOTYGOpLWZZ2CTsVEUaIxvrGVDw39NmYcw==" saltValue="4WjyO/jxqKQ8vyo/e9YPe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03" priority="16" operator="equal">
      <formula>"varies"</formula>
    </cfRule>
  </conditionalFormatting>
  <conditionalFormatting sqref="C40:D54">
    <cfRule type="cellIs" dxfId="102" priority="15" operator="equal">
      <formula>"varies"</formula>
    </cfRule>
  </conditionalFormatting>
  <conditionalFormatting sqref="H14:H26">
    <cfRule type="cellIs" dxfId="101" priority="10" operator="equal">
      <formula>"varies"</formula>
    </cfRule>
  </conditionalFormatting>
  <conditionalFormatting sqref="H41:H53">
    <cfRule type="cellIs" dxfId="100" priority="7" operator="equal">
      <formula>"varies"</formula>
    </cfRule>
  </conditionalFormatting>
  <conditionalFormatting sqref="M13:N27">
    <cfRule type="cellIs" dxfId="99" priority="14" operator="equal">
      <formula>"varies"</formula>
    </cfRule>
  </conditionalFormatting>
  <conditionalFormatting sqref="M40:N54">
    <cfRule type="cellIs" dxfId="98" priority="13" operator="equal">
      <formula>"varies"</formula>
    </cfRule>
  </conditionalFormatting>
  <conditionalFormatting sqref="R14:R26">
    <cfRule type="cellIs" dxfId="97" priority="4" operator="equal">
      <formula>"varies"</formula>
    </cfRule>
  </conditionalFormatting>
  <conditionalFormatting sqref="R41:R53">
    <cfRule type="cellIs" dxfId="9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210</v>
      </c>
      <c r="E7" s="222" t="s">
        <v>532</v>
      </c>
      <c r="F7" s="222"/>
      <c r="G7" s="222"/>
      <c r="H7" s="222"/>
      <c r="I7" s="222"/>
      <c r="J7" s="223"/>
      <c r="K7" s="96"/>
      <c r="L7" s="221"/>
      <c r="M7" s="222"/>
      <c r="N7" s="636" t="s">
        <v>211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212</v>
      </c>
      <c r="E34" s="222" t="s">
        <v>532</v>
      </c>
      <c r="F34" s="222"/>
      <c r="G34" s="222"/>
      <c r="H34" s="222"/>
      <c r="I34" s="222"/>
      <c r="J34" s="223"/>
      <c r="K34" s="96"/>
      <c r="L34" s="221"/>
      <c r="M34" s="222"/>
      <c r="N34" s="636" t="s">
        <v>213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CUV3lWO+jPFAz91vAWPMxS4ggIFyomRoeHoz+Y7LgF5iwgIBgYnGpcGdDyrRPChKonObclhfmGrD3G/KjDPWCA==" saltValue="aq9O5JxEscZ+Sqe6E3wuL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95" priority="16" operator="equal">
      <formula>"varies"</formula>
    </cfRule>
  </conditionalFormatting>
  <conditionalFormatting sqref="C40:D54">
    <cfRule type="cellIs" dxfId="94" priority="15" operator="equal">
      <formula>"varies"</formula>
    </cfRule>
  </conditionalFormatting>
  <conditionalFormatting sqref="H14:H26">
    <cfRule type="cellIs" dxfId="93" priority="10" operator="equal">
      <formula>"varies"</formula>
    </cfRule>
  </conditionalFormatting>
  <conditionalFormatting sqref="H41:H53">
    <cfRule type="cellIs" dxfId="92" priority="7" operator="equal">
      <formula>"varies"</formula>
    </cfRule>
  </conditionalFormatting>
  <conditionalFormatting sqref="M13:N27">
    <cfRule type="cellIs" dxfId="91" priority="14" operator="equal">
      <formula>"varies"</formula>
    </cfRule>
  </conditionalFormatting>
  <conditionalFormatting sqref="M40:N54">
    <cfRule type="cellIs" dxfId="90" priority="13" operator="equal">
      <formula>"varies"</formula>
    </cfRule>
  </conditionalFormatting>
  <conditionalFormatting sqref="R14:R26">
    <cfRule type="cellIs" dxfId="89" priority="4" operator="equal">
      <formula>"varies"</formula>
    </cfRule>
  </conditionalFormatting>
  <conditionalFormatting sqref="R41:R53">
    <cfRule type="cellIs" dxfId="8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214</v>
      </c>
      <c r="E7" s="79" t="s">
        <v>532</v>
      </c>
      <c r="F7" s="79"/>
      <c r="G7" s="79"/>
      <c r="H7" s="222"/>
      <c r="I7" s="222"/>
      <c r="J7" s="223"/>
      <c r="K7" s="96"/>
      <c r="L7" s="221"/>
      <c r="M7" s="222"/>
      <c r="N7" s="642" t="s">
        <v>215</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216</v>
      </c>
      <c r="E34" s="222" t="s">
        <v>532</v>
      </c>
      <c r="F34" s="222"/>
      <c r="G34" s="222"/>
      <c r="H34" s="222"/>
      <c r="I34" s="222"/>
      <c r="J34" s="223"/>
      <c r="K34" s="96"/>
      <c r="L34" s="221"/>
      <c r="M34" s="222"/>
      <c r="N34" s="636" t="s">
        <v>217</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5LraPfjOXqRLodCmKZgh9Y4+WsHRu42+dik3IAulf/j6/NbPidfi1SnkZfn4eAkOChUfgS5AJQgAhulWqBK6YA==" saltValue="tTwdLxtKMXFLQ14ObcQCD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87" priority="16" operator="equal">
      <formula>"varies"</formula>
    </cfRule>
  </conditionalFormatting>
  <conditionalFormatting sqref="C40:D54">
    <cfRule type="cellIs" dxfId="86" priority="15" operator="equal">
      <formula>"varies"</formula>
    </cfRule>
  </conditionalFormatting>
  <conditionalFormatting sqref="H14:H26">
    <cfRule type="cellIs" dxfId="85" priority="10" operator="equal">
      <formula>"varies"</formula>
    </cfRule>
  </conditionalFormatting>
  <conditionalFormatting sqref="H41:H53">
    <cfRule type="cellIs" dxfId="84" priority="7" operator="equal">
      <formula>"varies"</formula>
    </cfRule>
  </conditionalFormatting>
  <conditionalFormatting sqref="M13:N27">
    <cfRule type="cellIs" dxfId="83" priority="14" operator="equal">
      <formula>"varies"</formula>
    </cfRule>
  </conditionalFormatting>
  <conditionalFormatting sqref="M40:N54">
    <cfRule type="cellIs" dxfId="82" priority="13" operator="equal">
      <formula>"varies"</formula>
    </cfRule>
  </conditionalFormatting>
  <conditionalFormatting sqref="R14:R26">
    <cfRule type="cellIs" dxfId="81" priority="4" operator="equal">
      <formula>"varies"</formula>
    </cfRule>
  </conditionalFormatting>
  <conditionalFormatting sqref="R41:R53">
    <cfRule type="cellIs" dxfId="8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218</v>
      </c>
      <c r="E7" s="79" t="s">
        <v>532</v>
      </c>
      <c r="F7" s="79"/>
      <c r="G7" s="79"/>
      <c r="H7" s="222"/>
      <c r="I7" s="222"/>
      <c r="J7" s="223"/>
      <c r="K7" s="96"/>
      <c r="L7" s="221"/>
      <c r="M7" s="222"/>
      <c r="N7" s="642" t="s">
        <v>219</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s="164" customFormat="1" ht="12">
      <c r="B34" s="80"/>
      <c r="C34" s="79"/>
      <c r="D34" s="642" t="s">
        <v>220</v>
      </c>
      <c r="E34" s="79" t="s">
        <v>532</v>
      </c>
      <c r="F34" s="79"/>
      <c r="G34" s="79"/>
      <c r="H34" s="79"/>
      <c r="I34" s="79"/>
      <c r="J34" s="643"/>
      <c r="K34" s="645"/>
      <c r="L34" s="80"/>
      <c r="M34" s="79"/>
      <c r="N34" s="642" t="s">
        <v>221</v>
      </c>
      <c r="O34" s="79" t="s">
        <v>532</v>
      </c>
      <c r="P34" s="79"/>
      <c r="Q34" s="79"/>
      <c r="R34" s="79"/>
      <c r="S34" s="79"/>
      <c r="T34" s="643"/>
      <c r="U34" s="189"/>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41rg8We1AjpsI3S3AJzBe/rFDyXqREeQVboWKI1MSeHdmGLIoqPvE7czXaEnzBOxYu3AijK8G8ZPBhlxUYV6ag==" saltValue="8BtDYCmvScqwrVzu5vz7F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79" priority="16" operator="equal">
      <formula>"varies"</formula>
    </cfRule>
  </conditionalFormatting>
  <conditionalFormatting sqref="C40:D54">
    <cfRule type="cellIs" dxfId="78" priority="15" operator="equal">
      <formula>"varies"</formula>
    </cfRule>
  </conditionalFormatting>
  <conditionalFormatting sqref="H14:H26">
    <cfRule type="cellIs" dxfId="77" priority="10" operator="equal">
      <formula>"varies"</formula>
    </cfRule>
  </conditionalFormatting>
  <conditionalFormatting sqref="H41:H53">
    <cfRule type="cellIs" dxfId="76" priority="7" operator="equal">
      <formula>"varies"</formula>
    </cfRule>
  </conditionalFormatting>
  <conditionalFormatting sqref="M13:N27">
    <cfRule type="cellIs" dxfId="75" priority="14" operator="equal">
      <formula>"varies"</formula>
    </cfRule>
  </conditionalFormatting>
  <conditionalFormatting sqref="M40:N54">
    <cfRule type="cellIs" dxfId="74" priority="13" operator="equal">
      <formula>"varies"</formula>
    </cfRule>
  </conditionalFormatting>
  <conditionalFormatting sqref="R14:R26">
    <cfRule type="cellIs" dxfId="73" priority="4" operator="equal">
      <formula>"varies"</formula>
    </cfRule>
  </conditionalFormatting>
  <conditionalFormatting sqref="R41:R53">
    <cfRule type="cellIs" dxfId="72"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222</v>
      </c>
      <c r="E7" s="79" t="s">
        <v>532</v>
      </c>
      <c r="F7" s="79"/>
      <c r="G7" s="79"/>
      <c r="H7" s="222"/>
      <c r="I7" s="222"/>
      <c r="J7" s="223"/>
      <c r="K7" s="96"/>
      <c r="L7" s="221"/>
      <c r="M7" s="222"/>
      <c r="N7" s="642" t="s">
        <v>223</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224</v>
      </c>
      <c r="E34" s="79" t="s">
        <v>532</v>
      </c>
      <c r="F34" s="79"/>
      <c r="G34" s="79"/>
      <c r="H34" s="222"/>
      <c r="I34" s="222"/>
      <c r="J34" s="223"/>
      <c r="K34" s="96"/>
      <c r="L34" s="221"/>
      <c r="M34" s="222"/>
      <c r="N34" s="642" t="s">
        <v>225</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uNuAh3Omcbm0BhXlhs0l1Do2J9FW8CZJtl0BpU0t7QJrwgMlm33MF3++V0+eB2qp3znb/O9K6XMEqy/lRUERIQ==" saltValue="6CotxSPXO1+Bk42LXxzOD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71" priority="16" operator="equal">
      <formula>"varies"</formula>
    </cfRule>
  </conditionalFormatting>
  <conditionalFormatting sqref="C40:D54">
    <cfRule type="cellIs" dxfId="70" priority="15" operator="equal">
      <formula>"varies"</formula>
    </cfRule>
  </conditionalFormatting>
  <conditionalFormatting sqref="H14:H26">
    <cfRule type="cellIs" dxfId="69" priority="10" operator="equal">
      <formula>"varies"</formula>
    </cfRule>
  </conditionalFormatting>
  <conditionalFormatting sqref="H41:H53">
    <cfRule type="cellIs" dxfId="68" priority="7" operator="equal">
      <formula>"varies"</formula>
    </cfRule>
  </conditionalFormatting>
  <conditionalFormatting sqref="M13:N27">
    <cfRule type="cellIs" dxfId="67" priority="14" operator="equal">
      <formula>"varies"</formula>
    </cfRule>
  </conditionalFormatting>
  <conditionalFormatting sqref="M40:N54">
    <cfRule type="cellIs" dxfId="66" priority="13" operator="equal">
      <formula>"varies"</formula>
    </cfRule>
  </conditionalFormatting>
  <conditionalFormatting sqref="R14:R26">
    <cfRule type="cellIs" dxfId="65" priority="4" operator="equal">
      <formula>"varies"</formula>
    </cfRule>
  </conditionalFormatting>
  <conditionalFormatting sqref="R41:R53">
    <cfRule type="cellIs" dxfId="6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79"/>
      <c r="D7" s="642" t="s">
        <v>226</v>
      </c>
      <c r="E7" s="79" t="s">
        <v>532</v>
      </c>
      <c r="F7" s="79"/>
      <c r="G7" s="79"/>
      <c r="H7" s="79"/>
      <c r="I7" s="79"/>
      <c r="J7" s="643"/>
      <c r="K7" s="96"/>
      <c r="L7" s="80"/>
      <c r="M7" s="79"/>
      <c r="N7" s="642" t="s">
        <v>227</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228</v>
      </c>
      <c r="E34" s="79" t="s">
        <v>532</v>
      </c>
      <c r="F34" s="79"/>
      <c r="G34" s="79"/>
      <c r="H34" s="222"/>
      <c r="I34" s="222"/>
      <c r="J34" s="223"/>
      <c r="K34" s="96"/>
      <c r="L34" s="221"/>
      <c r="M34" s="222"/>
      <c r="N34" s="642" t="s">
        <v>229</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g0p2G4QYZKfL/RTylNMYTfRVUqJox1HRzaamIWSBc0fftQVDrGLuDqud1gBmEZp67qCcHwcOGualEi6ETGdSA==" saltValue="BvMkOcDAkG94kwXQkMNLb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63" priority="16" operator="equal">
      <formula>"varies"</formula>
    </cfRule>
  </conditionalFormatting>
  <conditionalFormatting sqref="C40:D54">
    <cfRule type="cellIs" dxfId="62" priority="15" operator="equal">
      <formula>"varies"</formula>
    </cfRule>
  </conditionalFormatting>
  <conditionalFormatting sqref="H14:H26">
    <cfRule type="cellIs" dxfId="61" priority="10" operator="equal">
      <formula>"varies"</formula>
    </cfRule>
  </conditionalFormatting>
  <conditionalFormatting sqref="H41:H53">
    <cfRule type="cellIs" dxfId="60" priority="7" operator="equal">
      <formula>"varies"</formula>
    </cfRule>
  </conditionalFormatting>
  <conditionalFormatting sqref="M13:N27">
    <cfRule type="cellIs" dxfId="59" priority="14" operator="equal">
      <formula>"varies"</formula>
    </cfRule>
  </conditionalFormatting>
  <conditionalFormatting sqref="M40:N54">
    <cfRule type="cellIs" dxfId="58" priority="13" operator="equal">
      <formula>"varies"</formula>
    </cfRule>
  </conditionalFormatting>
  <conditionalFormatting sqref="R14:R26">
    <cfRule type="cellIs" dxfId="57" priority="4" operator="equal">
      <formula>"varies"</formula>
    </cfRule>
  </conditionalFormatting>
  <conditionalFormatting sqref="R41:R53">
    <cfRule type="cellIs" dxfId="5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230</v>
      </c>
      <c r="E7" s="79" t="s">
        <v>532</v>
      </c>
      <c r="F7" s="79"/>
      <c r="G7" s="79"/>
      <c r="H7" s="79"/>
      <c r="I7" s="79"/>
      <c r="J7" s="643"/>
      <c r="K7" s="96"/>
      <c r="L7" s="80"/>
      <c r="M7" s="79"/>
      <c r="N7" s="642" t="s">
        <v>231</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232</v>
      </c>
      <c r="E34" s="222" t="s">
        <v>532</v>
      </c>
      <c r="F34" s="222"/>
      <c r="G34" s="222"/>
      <c r="H34" s="222"/>
      <c r="I34" s="222"/>
      <c r="J34" s="223"/>
      <c r="K34" s="96"/>
      <c r="L34" s="221"/>
      <c r="M34" s="222"/>
      <c r="N34" s="636" t="s">
        <v>233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CFOxNGZS75OTIgqG6x4gHIN1UMHPkacObNkjjR6WCVo0DoSxbOshKv8WcuYgOl19VVDe/Hqm2eHG5/Nz+Q9YbA==" saltValue="fpZPIIbKd+1GnsyJnbIcK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5" priority="16" operator="equal">
      <formula>"varies"</formula>
    </cfRule>
  </conditionalFormatting>
  <conditionalFormatting sqref="C40:D54">
    <cfRule type="cellIs" dxfId="54" priority="15" operator="equal">
      <formula>"varies"</formula>
    </cfRule>
  </conditionalFormatting>
  <conditionalFormatting sqref="H14:H26">
    <cfRule type="cellIs" dxfId="53" priority="10" operator="equal">
      <formula>"varies"</formula>
    </cfRule>
  </conditionalFormatting>
  <conditionalFormatting sqref="H41:H53">
    <cfRule type="cellIs" dxfId="52" priority="7" operator="equal">
      <formula>"varies"</formula>
    </cfRule>
  </conditionalFormatting>
  <conditionalFormatting sqref="M13:N27">
    <cfRule type="cellIs" dxfId="51" priority="14" operator="equal">
      <formula>"varies"</formula>
    </cfRule>
  </conditionalFormatting>
  <conditionalFormatting sqref="M40:N54">
    <cfRule type="cellIs" dxfId="50" priority="13" operator="equal">
      <formula>"varies"</formula>
    </cfRule>
  </conditionalFormatting>
  <conditionalFormatting sqref="R14:R26">
    <cfRule type="cellIs" dxfId="49" priority="4" operator="equal">
      <formula>"varies"</formula>
    </cfRule>
  </conditionalFormatting>
  <conditionalFormatting sqref="R41:R53">
    <cfRule type="cellIs" dxfId="4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234</v>
      </c>
      <c r="E7" s="79" t="s">
        <v>532</v>
      </c>
      <c r="F7" s="79"/>
      <c r="G7" s="79"/>
      <c r="H7" s="79"/>
      <c r="I7" s="79"/>
      <c r="J7" s="643"/>
      <c r="K7" s="96"/>
      <c r="L7" s="80"/>
      <c r="M7" s="79"/>
      <c r="N7" s="642" t="s">
        <v>235</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236</v>
      </c>
      <c r="E34" s="222" t="s">
        <v>532</v>
      </c>
      <c r="F34" s="222"/>
      <c r="G34" s="222"/>
      <c r="H34" s="222"/>
      <c r="I34" s="222"/>
      <c r="J34" s="223"/>
      <c r="K34" s="96"/>
      <c r="L34" s="221"/>
      <c r="M34" s="222"/>
      <c r="N34" s="636" t="s">
        <v>237</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4hRswo5woz3CqCJ6rQIyu4ZgtO1Jt64sEcIb8zuFsdncXYE4WTnf5PgjsA/LswwKhLQXZN8V/kvzl7HNvOL5Nw==" saltValue="syDQGTFONkWXx6UtDnOgn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7" priority="16" operator="equal">
      <formula>"varies"</formula>
    </cfRule>
  </conditionalFormatting>
  <conditionalFormatting sqref="C40:D54">
    <cfRule type="cellIs" dxfId="46" priority="15" operator="equal">
      <formula>"varies"</formula>
    </cfRule>
  </conditionalFormatting>
  <conditionalFormatting sqref="H14:H26">
    <cfRule type="cellIs" dxfId="45" priority="10" operator="equal">
      <formula>"varies"</formula>
    </cfRule>
  </conditionalFormatting>
  <conditionalFormatting sqref="H41:H53">
    <cfRule type="cellIs" dxfId="44" priority="7" operator="equal">
      <formula>"varies"</formula>
    </cfRule>
  </conditionalFormatting>
  <conditionalFormatting sqref="M13:N27">
    <cfRule type="cellIs" dxfId="43" priority="14" operator="equal">
      <formula>"varies"</formula>
    </cfRule>
  </conditionalFormatting>
  <conditionalFormatting sqref="M40:N54">
    <cfRule type="cellIs" dxfId="42" priority="13" operator="equal">
      <formula>"varies"</formula>
    </cfRule>
  </conditionalFormatting>
  <conditionalFormatting sqref="R14:R26">
    <cfRule type="cellIs" dxfId="41" priority="4" operator="equal">
      <formula>"varies"</formula>
    </cfRule>
  </conditionalFormatting>
  <conditionalFormatting sqref="R41:R53">
    <cfRule type="cellIs" dxfId="4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79"/>
      <c r="D7" s="642" t="s">
        <v>238</v>
      </c>
      <c r="E7" s="79" t="s">
        <v>532</v>
      </c>
      <c r="F7" s="79"/>
      <c r="G7" s="79"/>
      <c r="H7" s="222"/>
      <c r="I7" s="222"/>
      <c r="J7" s="223"/>
      <c r="K7" s="96"/>
      <c r="L7" s="221"/>
      <c r="M7" s="222"/>
      <c r="N7" s="642" t="s">
        <v>239</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240</v>
      </c>
      <c r="E34" s="79" t="s">
        <v>532</v>
      </c>
      <c r="F34" s="79"/>
      <c r="G34" s="79"/>
      <c r="H34" s="222"/>
      <c r="I34" s="222"/>
      <c r="J34" s="223"/>
      <c r="K34" s="96"/>
      <c r="L34" s="221"/>
      <c r="M34" s="222"/>
      <c r="N34" s="642" t="s">
        <v>241</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01mnZv4aVrh8xxV/v98A0srWlgt3uodK/BkTuRmNOZHw5Ze/3xNwE2Oe3GH4k3ZeVfJ2xcvdC83BknihOVgsMw==" saltValue="a9lyoM5KC4CwEw8xjyY+i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9" priority="16" operator="equal">
      <formula>"varies"</formula>
    </cfRule>
  </conditionalFormatting>
  <conditionalFormatting sqref="C40:D54">
    <cfRule type="cellIs" dxfId="38" priority="15" operator="equal">
      <formula>"varies"</formula>
    </cfRule>
  </conditionalFormatting>
  <conditionalFormatting sqref="H14:H26">
    <cfRule type="cellIs" dxfId="37" priority="10" operator="equal">
      <formula>"varies"</formula>
    </cfRule>
  </conditionalFormatting>
  <conditionalFormatting sqref="H41:H53">
    <cfRule type="cellIs" dxfId="36" priority="7" operator="equal">
      <formula>"varies"</formula>
    </cfRule>
  </conditionalFormatting>
  <conditionalFormatting sqref="M13:N27">
    <cfRule type="cellIs" dxfId="35" priority="14" operator="equal">
      <formula>"varies"</formula>
    </cfRule>
  </conditionalFormatting>
  <conditionalFormatting sqref="M40:N54">
    <cfRule type="cellIs" dxfId="34" priority="13" operator="equal">
      <formula>"varies"</formula>
    </cfRule>
  </conditionalFormatting>
  <conditionalFormatting sqref="R14:R26">
    <cfRule type="cellIs" dxfId="33" priority="4" operator="equal">
      <formula>"varies"</formula>
    </cfRule>
  </conditionalFormatting>
  <conditionalFormatting sqref="R41:R53">
    <cfRule type="cellIs" dxfId="32"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E1E1-8C1A-4808-B4E7-65E76F834FFA}">
  <sheetPr>
    <pageSetUpPr fitToPage="1"/>
  </sheetPr>
  <dimension ref="A1:L69"/>
  <sheetViews>
    <sheetView showGridLines="0" topLeftCell="A4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574</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72" priority="2" operator="equal">
      <formula>"varies"</formula>
    </cfRule>
  </conditionalFormatting>
  <conditionalFormatting sqref="G45:G62">
    <cfRule type="cellIs" dxfId="671" priority="1" operator="equal">
      <formula>"varies"</formula>
    </cfRule>
  </conditionalFormatting>
  <dataValidations count="1">
    <dataValidation type="list" showInputMessage="1" showErrorMessage="1" sqref="E45:E69" xr:uid="{51A12F39-30EA-4BFF-9639-597AD4C41271}">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242</v>
      </c>
      <c r="E7" s="79" t="s">
        <v>532</v>
      </c>
      <c r="F7" s="79"/>
      <c r="G7" s="79"/>
      <c r="H7" s="79"/>
      <c r="I7" s="79"/>
      <c r="J7" s="643"/>
      <c r="K7" s="96"/>
      <c r="L7" s="80"/>
      <c r="M7" s="79"/>
      <c r="N7" s="642" t="s">
        <v>243</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244</v>
      </c>
      <c r="E34" s="79" t="s">
        <v>532</v>
      </c>
      <c r="F34" s="79"/>
      <c r="G34" s="79"/>
      <c r="H34" s="79"/>
      <c r="I34" s="79"/>
      <c r="J34" s="643"/>
      <c r="K34" s="96"/>
      <c r="L34" s="80"/>
      <c r="M34" s="79"/>
      <c r="N34" s="642" t="s">
        <v>245</v>
      </c>
      <c r="O34" s="79" t="s">
        <v>532</v>
      </c>
      <c r="P34" s="79"/>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URGAlbHmussCP1akv3RFfbf+lx6c0SdmMsAHObXwVAkc+dNONleP+AFYEAi4RiygcKk+6EQghak4BRtvkKIrqg==" saltValue="9XXuioR2jEquHym0H+KVO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1" priority="16" operator="equal">
      <formula>"varies"</formula>
    </cfRule>
  </conditionalFormatting>
  <conditionalFormatting sqref="C40:D54">
    <cfRule type="cellIs" dxfId="30" priority="15" operator="equal">
      <formula>"varies"</formula>
    </cfRule>
  </conditionalFormatting>
  <conditionalFormatting sqref="H14:H26">
    <cfRule type="cellIs" dxfId="29" priority="10" operator="equal">
      <formula>"varies"</formula>
    </cfRule>
  </conditionalFormatting>
  <conditionalFormatting sqref="H41:H53">
    <cfRule type="cellIs" dxfId="28" priority="7" operator="equal">
      <formula>"varies"</formula>
    </cfRule>
  </conditionalFormatting>
  <conditionalFormatting sqref="M13:N27">
    <cfRule type="cellIs" dxfId="27" priority="14" operator="equal">
      <formula>"varies"</formula>
    </cfRule>
  </conditionalFormatting>
  <conditionalFormatting sqref="M40:N54">
    <cfRule type="cellIs" dxfId="26" priority="13" operator="equal">
      <formula>"varies"</formula>
    </cfRule>
  </conditionalFormatting>
  <conditionalFormatting sqref="R14:R26">
    <cfRule type="cellIs" dxfId="25" priority="4" operator="equal">
      <formula>"varies"</formula>
    </cfRule>
  </conditionalFormatting>
  <conditionalFormatting sqref="R41:R53">
    <cfRule type="cellIs" dxfId="2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795</v>
      </c>
      <c r="E7" s="222" t="s">
        <v>532</v>
      </c>
      <c r="F7" s="222"/>
      <c r="G7" s="222"/>
      <c r="H7" s="222"/>
      <c r="I7" s="222"/>
      <c r="J7" s="223"/>
      <c r="K7" s="96"/>
      <c r="L7" s="221"/>
      <c r="M7" s="222"/>
      <c r="N7" s="636" t="s">
        <v>796</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797</v>
      </c>
      <c r="E34" s="222" t="s">
        <v>532</v>
      </c>
      <c r="F34" s="222"/>
      <c r="G34" s="222"/>
      <c r="H34" s="222"/>
      <c r="I34" s="222"/>
      <c r="J34" s="223"/>
      <c r="K34" s="96"/>
      <c r="L34" s="221"/>
      <c r="M34" s="222"/>
      <c r="N34" s="636" t="s">
        <v>798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m3Rcs7rPMR9cQ+odUfRTs5h5mC+BJ+QANfFwQ1F5IKtnCwq5/YjCnhSFcnO3f+Ie7MKm5aypKRgiepWrtmHZHg==" saltValue="ChMLPKk9Nwqtj3ezhSHt6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23" priority="16" operator="equal">
      <formula>"varies"</formula>
    </cfRule>
  </conditionalFormatting>
  <conditionalFormatting sqref="C40:D54">
    <cfRule type="cellIs" dxfId="22" priority="15" operator="equal">
      <formula>"varies"</formula>
    </cfRule>
  </conditionalFormatting>
  <conditionalFormatting sqref="H14:H26">
    <cfRule type="cellIs" dxfId="21" priority="10" operator="equal">
      <formula>"varies"</formula>
    </cfRule>
  </conditionalFormatting>
  <conditionalFormatting sqref="H41:H53">
    <cfRule type="cellIs" dxfId="20" priority="7" operator="equal">
      <formula>"varies"</formula>
    </cfRule>
  </conditionalFormatting>
  <conditionalFormatting sqref="M13:N27">
    <cfRule type="cellIs" dxfId="19" priority="14" operator="equal">
      <formula>"varies"</formula>
    </cfRule>
  </conditionalFormatting>
  <conditionalFormatting sqref="M40:N54">
    <cfRule type="cellIs" dxfId="18" priority="13" operator="equal">
      <formula>"varies"</formula>
    </cfRule>
  </conditionalFormatting>
  <conditionalFormatting sqref="R14:R26">
    <cfRule type="cellIs" dxfId="17" priority="4" operator="equal">
      <formula>"varies"</formula>
    </cfRule>
  </conditionalFormatting>
  <conditionalFormatting sqref="R41:R53">
    <cfRule type="cellIs" dxfId="1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799</v>
      </c>
      <c r="E7" s="222" t="s">
        <v>532</v>
      </c>
      <c r="F7" s="222"/>
      <c r="G7" s="222"/>
      <c r="H7" s="222"/>
      <c r="I7" s="222"/>
      <c r="J7" s="223"/>
      <c r="K7" s="96"/>
      <c r="L7" s="221"/>
      <c r="M7" s="222"/>
      <c r="N7" s="636" t="s">
        <v>800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801</v>
      </c>
      <c r="E34" s="222" t="s">
        <v>532</v>
      </c>
      <c r="F34" s="222"/>
      <c r="G34" s="222"/>
      <c r="H34" s="222"/>
      <c r="I34" s="222"/>
      <c r="J34" s="223"/>
      <c r="K34" s="96"/>
      <c r="L34" s="221"/>
      <c r="M34" s="222"/>
      <c r="N34" s="636" t="s">
        <v>802</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UeZFyQYTt+fKuqdgWTRp1T2hZpGVz05DxKHUnpdeTQ2fb4ZRWX4BuglHKGLrmaHqF5R9f/lHWbTt6bJSwncMXg==" saltValue="Xgwi6zcDa0aBs2t4DeIUu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15" priority="16" operator="equal">
      <formula>"varies"</formula>
    </cfRule>
  </conditionalFormatting>
  <conditionalFormatting sqref="C40:D54">
    <cfRule type="cellIs" dxfId="14" priority="15" operator="equal">
      <formula>"varies"</formula>
    </cfRule>
  </conditionalFormatting>
  <conditionalFormatting sqref="H14:H26">
    <cfRule type="cellIs" dxfId="13" priority="10" operator="equal">
      <formula>"varies"</formula>
    </cfRule>
  </conditionalFormatting>
  <conditionalFormatting sqref="H41:H53">
    <cfRule type="cellIs" dxfId="12" priority="7" operator="equal">
      <formula>"varies"</formula>
    </cfRule>
  </conditionalFormatting>
  <conditionalFormatting sqref="M13:N27">
    <cfRule type="cellIs" dxfId="11" priority="14" operator="equal">
      <formula>"varies"</formula>
    </cfRule>
  </conditionalFormatting>
  <conditionalFormatting sqref="M40:N54">
    <cfRule type="cellIs" dxfId="10" priority="13" operator="equal">
      <formula>"varies"</formula>
    </cfRule>
  </conditionalFormatting>
  <conditionalFormatting sqref="R14:R26">
    <cfRule type="cellIs" dxfId="9" priority="4" operator="equal">
      <formula>"varies"</formula>
    </cfRule>
  </conditionalFormatting>
  <conditionalFormatting sqref="R41:R53">
    <cfRule type="cellIs" dxfId="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B1:U67"/>
  <sheetViews>
    <sheetView showGridLines="0" topLeftCell="A24" workbookViewId="0">
      <selection activeCell="B3" sqref="B3"/>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803</v>
      </c>
      <c r="E7" s="79" t="s">
        <v>532</v>
      </c>
      <c r="F7" s="79"/>
      <c r="G7" s="79"/>
      <c r="H7" s="79"/>
      <c r="I7" s="79"/>
      <c r="J7" s="643"/>
      <c r="K7" s="96"/>
      <c r="L7" s="80"/>
      <c r="M7" s="79"/>
      <c r="N7" s="642" t="s">
        <v>804</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805</v>
      </c>
      <c r="E34" s="222" t="s">
        <v>532</v>
      </c>
      <c r="F34" s="222"/>
      <c r="G34" s="222"/>
      <c r="H34" s="222"/>
      <c r="I34" s="222"/>
      <c r="J34" s="223"/>
      <c r="K34" s="96"/>
      <c r="L34" s="221"/>
      <c r="M34" s="222"/>
      <c r="N34" s="636" t="s">
        <v>806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pWNx9ziG3JvR04oAKE9qIMqn8OL0ZXI52510c1sIxh0nwxUL78dl0xsSJNf2JnOw/NnTRSd8p0DeVc4rFQIjhQ==" saltValue="7mfsfcD+O2Pjq7MUAEkhS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7" priority="16" operator="equal">
      <formula>"varies"</formula>
    </cfRule>
  </conditionalFormatting>
  <conditionalFormatting sqref="C40:D54">
    <cfRule type="cellIs" dxfId="6" priority="15" operator="equal">
      <formula>"varies"</formula>
    </cfRule>
  </conditionalFormatting>
  <conditionalFormatting sqref="H14:H26">
    <cfRule type="cellIs" dxfId="5" priority="10" operator="equal">
      <formula>"varies"</formula>
    </cfRule>
  </conditionalFormatting>
  <conditionalFormatting sqref="H41:H53">
    <cfRule type="cellIs" dxfId="4" priority="7" operator="equal">
      <formula>"varies"</formula>
    </cfRule>
  </conditionalFormatting>
  <conditionalFormatting sqref="M13:N27">
    <cfRule type="cellIs" dxfId="3" priority="14" operator="equal">
      <formula>"varies"</formula>
    </cfRule>
  </conditionalFormatting>
  <conditionalFormatting sqref="M40:N54">
    <cfRule type="cellIs" dxfId="2" priority="13" operator="equal">
      <formula>"varies"</formula>
    </cfRule>
  </conditionalFormatting>
  <conditionalFormatting sqref="R14:R26">
    <cfRule type="cellIs" dxfId="1" priority="4" operator="equal">
      <formula>"varies"</formula>
    </cfRule>
  </conditionalFormatting>
  <conditionalFormatting sqref="R41:R53">
    <cfRule type="cellIs" dxfId="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2:F7"/>
  <sheetViews>
    <sheetView workbookViewId="0"/>
  </sheetViews>
  <sheetFormatPr defaultColWidth="9.140625" defaultRowHeight="15"/>
  <sheetData>
    <row r="2" spans="1:6">
      <c r="A2" t="s">
        <v>488</v>
      </c>
      <c r="C2" t="s">
        <v>347</v>
      </c>
      <c r="D2" s="200">
        <v>1</v>
      </c>
      <c r="F2" t="s">
        <v>348</v>
      </c>
    </row>
    <row r="3" spans="1:6">
      <c r="A3" t="s">
        <v>487</v>
      </c>
      <c r="C3" t="s">
        <v>387</v>
      </c>
      <c r="D3">
        <v>0.25</v>
      </c>
      <c r="F3" t="s">
        <v>752</v>
      </c>
    </row>
    <row r="4" spans="1:6">
      <c r="C4" t="s">
        <v>752</v>
      </c>
      <c r="D4">
        <v>0.25</v>
      </c>
      <c r="F4" t="s">
        <v>89</v>
      </c>
    </row>
    <row r="5" spans="1:6">
      <c r="C5" t="s">
        <v>483</v>
      </c>
      <c r="D5" s="200">
        <v>1</v>
      </c>
    </row>
    <row r="6" spans="1:6">
      <c r="C6" t="s">
        <v>482</v>
      </c>
      <c r="D6">
        <v>0.25</v>
      </c>
    </row>
    <row r="7" spans="1:6">
      <c r="C7" t="s">
        <v>484</v>
      </c>
      <c r="D7">
        <v>0.25</v>
      </c>
    </row>
  </sheetData>
  <pageMargins left="0.7" right="0.7" top="0.75" bottom="0.75" header="0.3" footer="0.3"/>
  <pageSetup orientation="portrait" r:id="rId1"/>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tabColor rgb="FFC00000"/>
  </sheetPr>
  <dimension ref="A1:I68"/>
  <sheetViews>
    <sheetView zoomScaleNormal="100" workbookViewId="0">
      <selection activeCell="N45" sqref="N45"/>
    </sheetView>
  </sheetViews>
  <sheetFormatPr defaultColWidth="9.140625" defaultRowHeight="15"/>
  <cols>
    <col min="1" max="1" width="13.85546875" style="772" customWidth="1"/>
    <col min="2" max="2" width="6.85546875" style="772" customWidth="1"/>
    <col min="3" max="3" width="21" style="772" customWidth="1"/>
    <col min="4" max="4" width="14.85546875" style="772" customWidth="1"/>
    <col min="5" max="5" width="2.85546875" style="772" customWidth="1"/>
    <col min="6" max="6" width="21" style="772" customWidth="1"/>
    <col min="7" max="7" width="9" style="772" customWidth="1"/>
    <col min="8" max="8" width="8.140625" style="772" customWidth="1"/>
    <col min="9" max="9" width="6.42578125" style="772" customWidth="1"/>
    <col min="10" max="16384" width="9.140625" style="772"/>
  </cols>
  <sheetData>
    <row r="1" spans="1:9" ht="18.75" customHeight="1" thickBot="1">
      <c r="A1" s="770" t="s">
        <v>859</v>
      </c>
      <c r="B1" s="1511"/>
      <c r="C1" s="1511"/>
      <c r="D1" s="771" t="s">
        <v>860</v>
      </c>
      <c r="E1" s="1511"/>
      <c r="F1" s="1511"/>
      <c r="G1" s="1511"/>
      <c r="H1" s="1511"/>
      <c r="I1" s="1511"/>
    </row>
    <row r="2" spans="1:9" ht="36" customHeight="1" thickTop="1">
      <c r="A2" s="1512" t="s">
        <v>861</v>
      </c>
      <c r="B2" s="1512"/>
      <c r="C2" s="1512"/>
      <c r="D2" s="1514" t="s">
        <v>862</v>
      </c>
      <c r="E2" s="1514"/>
      <c r="F2" s="1515" t="s">
        <v>862</v>
      </c>
      <c r="G2" s="1515"/>
      <c r="H2" s="1515" t="s">
        <v>862</v>
      </c>
      <c r="I2" s="1515"/>
    </row>
    <row r="3" spans="1:9" ht="28.5" customHeight="1">
      <c r="A3" s="1512"/>
      <c r="B3" s="1512"/>
      <c r="C3" s="1512"/>
      <c r="D3" s="1516" t="s">
        <v>863</v>
      </c>
      <c r="E3" s="1516"/>
      <c r="F3" s="1517" t="s">
        <v>864</v>
      </c>
      <c r="G3" s="1517"/>
      <c r="H3" s="1517" t="s">
        <v>865</v>
      </c>
      <c r="I3" s="1517"/>
    </row>
    <row r="4" spans="1:9" ht="36" customHeight="1">
      <c r="A4" s="1512"/>
      <c r="B4" s="1512"/>
      <c r="C4" s="1512"/>
      <c r="D4" s="1518" t="s">
        <v>862</v>
      </c>
      <c r="E4" s="1518"/>
      <c r="F4" s="1499"/>
      <c r="G4" s="1499"/>
      <c r="H4" s="1499"/>
      <c r="I4" s="1499"/>
    </row>
    <row r="5" spans="1:9" ht="21.75" customHeight="1" thickBot="1">
      <c r="A5" s="1513"/>
      <c r="B5" s="1513"/>
      <c r="C5" s="1513"/>
      <c r="D5" s="1501" t="s">
        <v>866</v>
      </c>
      <c r="E5" s="1501"/>
      <c r="F5" s="1500"/>
      <c r="G5" s="1500"/>
      <c r="H5" s="1500"/>
      <c r="I5" s="1500"/>
    </row>
    <row r="6" spans="1:9" ht="24.75" customHeight="1" thickTop="1">
      <c r="A6" s="773" t="s">
        <v>867</v>
      </c>
      <c r="B6" s="1502"/>
      <c r="C6" s="1502"/>
      <c r="D6" s="1502"/>
      <c r="E6" s="1502"/>
      <c r="F6" s="1503"/>
      <c r="G6" s="1504" t="s">
        <v>868</v>
      </c>
      <c r="H6" s="1505"/>
      <c r="I6" s="774" t="s">
        <v>865</v>
      </c>
    </row>
    <row r="7" spans="1:9" ht="30.75" customHeight="1">
      <c r="A7" s="1506" t="s">
        <v>869</v>
      </c>
      <c r="B7" s="1507"/>
      <c r="C7" s="775" t="s">
        <v>870</v>
      </c>
      <c r="D7" s="1508" t="s">
        <v>871</v>
      </c>
      <c r="E7" s="1508"/>
      <c r="F7" s="776" t="s">
        <v>872</v>
      </c>
      <c r="G7" s="1509"/>
      <c r="H7" s="1510"/>
      <c r="I7" s="777"/>
    </row>
    <row r="8" spans="1:9" ht="15.75" customHeight="1">
      <c r="A8" s="1528"/>
      <c r="B8" s="1529"/>
      <c r="C8" s="1532"/>
      <c r="D8" s="1534"/>
      <c r="E8" s="1535"/>
      <c r="F8" s="1538"/>
      <c r="G8" s="1540"/>
      <c r="H8" s="1541"/>
      <c r="I8" s="778"/>
    </row>
    <row r="9" spans="1:9" ht="18" customHeight="1" thickBot="1">
      <c r="A9" s="1530"/>
      <c r="B9" s="1531"/>
      <c r="C9" s="1533"/>
      <c r="D9" s="1536"/>
      <c r="E9" s="1537"/>
      <c r="F9" s="1539"/>
      <c r="G9" s="1542"/>
      <c r="H9" s="1543"/>
      <c r="I9" s="779"/>
    </row>
    <row r="10" spans="1:9" ht="30" customHeight="1" thickTop="1">
      <c r="A10" s="1519" t="s">
        <v>873</v>
      </c>
      <c r="B10" s="1544"/>
      <c r="C10" s="1545"/>
      <c r="D10" s="1546" t="s">
        <v>853</v>
      </c>
      <c r="E10" s="1546"/>
      <c r="F10" s="1546"/>
      <c r="G10" s="1546"/>
      <c r="H10" s="1546"/>
      <c r="I10" s="1546"/>
    </row>
    <row r="11" spans="1:9" ht="24" customHeight="1">
      <c r="A11" s="1520"/>
      <c r="B11" s="1522"/>
      <c r="C11" s="1523"/>
      <c r="D11" s="1523"/>
      <c r="E11" s="1524"/>
      <c r="F11" s="1524"/>
      <c r="G11" s="1524"/>
      <c r="H11" s="1524"/>
      <c r="I11" s="1524"/>
    </row>
    <row r="12" spans="1:9" ht="24" customHeight="1" thickBot="1">
      <c r="A12" s="1521"/>
      <c r="B12" s="1525"/>
      <c r="C12" s="1526"/>
      <c r="D12" s="1526"/>
      <c r="E12" s="1527"/>
      <c r="F12" s="1527"/>
      <c r="G12" s="1527"/>
      <c r="H12" s="1527"/>
      <c r="I12" s="1527"/>
    </row>
    <row r="13" spans="1:9" ht="24" customHeight="1" thickTop="1">
      <c r="A13" s="1519" t="s">
        <v>874</v>
      </c>
      <c r="B13" s="1555"/>
      <c r="C13" s="1556"/>
      <c r="D13" s="1556"/>
      <c r="E13" s="1556"/>
      <c r="F13" s="1556"/>
      <c r="G13" s="1556"/>
      <c r="H13" s="1556"/>
      <c r="I13" s="1556"/>
    </row>
    <row r="14" spans="1:9" ht="24" customHeight="1">
      <c r="A14" s="1520"/>
      <c r="B14" s="1555"/>
      <c r="C14" s="1556"/>
      <c r="D14" s="1556"/>
      <c r="E14" s="1556"/>
      <c r="F14" s="1556"/>
      <c r="G14" s="1556"/>
      <c r="H14" s="1556"/>
      <c r="I14" s="1556"/>
    </row>
    <row r="15" spans="1:9" ht="24" customHeight="1">
      <c r="A15" s="1520"/>
      <c r="B15" s="1522"/>
      <c r="C15" s="1523"/>
      <c r="D15" s="1523"/>
      <c r="E15" s="1524"/>
      <c r="F15" s="1524"/>
      <c r="G15" s="1524"/>
      <c r="H15" s="1524"/>
      <c r="I15" s="1524"/>
    </row>
    <row r="16" spans="1:9" ht="24" customHeight="1" thickBot="1">
      <c r="A16" s="1521"/>
      <c r="B16" s="1525"/>
      <c r="C16" s="1526"/>
      <c r="D16" s="1526"/>
      <c r="E16" s="1527"/>
      <c r="F16" s="1527"/>
      <c r="G16" s="1527"/>
      <c r="H16" s="1527"/>
      <c r="I16" s="1527"/>
    </row>
    <row r="17" spans="1:9" ht="24" customHeight="1" thickTop="1">
      <c r="A17" s="1519" t="s">
        <v>875</v>
      </c>
      <c r="B17" s="1547"/>
      <c r="C17" s="1548"/>
      <c r="D17" s="1548"/>
      <c r="E17" s="1548"/>
      <c r="F17" s="1548"/>
      <c r="G17" s="1548"/>
      <c r="H17" s="1548"/>
      <c r="I17" s="1548"/>
    </row>
    <row r="18" spans="1:9" ht="24" customHeight="1">
      <c r="A18" s="1520"/>
      <c r="B18" s="1549"/>
      <c r="C18" s="1550"/>
      <c r="D18" s="1550"/>
      <c r="E18" s="1550"/>
      <c r="F18" s="1550"/>
      <c r="G18" s="1550"/>
      <c r="H18" s="1550"/>
      <c r="I18" s="1550"/>
    </row>
    <row r="19" spans="1:9" ht="24" customHeight="1">
      <c r="A19" s="1520"/>
      <c r="B19" s="1549"/>
      <c r="C19" s="1550"/>
      <c r="D19" s="1550"/>
      <c r="E19" s="1551"/>
      <c r="F19" s="1551"/>
      <c r="G19" s="1551"/>
      <c r="H19" s="1551"/>
      <c r="I19" s="1551"/>
    </row>
    <row r="20" spans="1:9" ht="24" customHeight="1" thickBot="1">
      <c r="A20" s="1521"/>
      <c r="B20" s="1552"/>
      <c r="C20" s="1553"/>
      <c r="D20" s="1553"/>
      <c r="E20" s="1554"/>
      <c r="F20" s="1554"/>
      <c r="G20" s="1554"/>
      <c r="H20" s="1554"/>
      <c r="I20" s="1554"/>
    </row>
    <row r="21" spans="1:9" ht="24" customHeight="1" thickTop="1">
      <c r="A21" s="1519" t="s">
        <v>876</v>
      </c>
      <c r="B21" s="1555"/>
      <c r="C21" s="1556"/>
      <c r="D21" s="1556"/>
      <c r="E21" s="1556"/>
      <c r="F21" s="1556"/>
      <c r="G21" s="1556"/>
      <c r="H21" s="1556"/>
      <c r="I21" s="1556"/>
    </row>
    <row r="22" spans="1:9" ht="24" customHeight="1">
      <c r="A22" s="1520"/>
      <c r="B22" s="1557"/>
      <c r="C22" s="1558"/>
      <c r="D22" s="1558"/>
      <c r="E22" s="1558"/>
      <c r="F22" s="1558"/>
      <c r="G22" s="1558"/>
      <c r="H22" s="1558"/>
      <c r="I22" s="1558"/>
    </row>
    <row r="23" spans="1:9" ht="24" customHeight="1">
      <c r="A23" s="1520"/>
      <c r="B23" s="1559"/>
      <c r="C23" s="1560"/>
      <c r="D23" s="1560"/>
      <c r="E23" s="1562"/>
      <c r="F23" s="1562"/>
      <c r="G23" s="1562"/>
      <c r="H23" s="1562"/>
      <c r="I23" s="1562"/>
    </row>
    <row r="24" spans="1:9" ht="24" customHeight="1" thickBot="1">
      <c r="A24" s="1521"/>
      <c r="B24" s="1552"/>
      <c r="C24" s="1553"/>
      <c r="D24" s="1553"/>
      <c r="E24" s="1554"/>
      <c r="F24" s="1554"/>
      <c r="G24" s="1554"/>
      <c r="H24" s="1554"/>
      <c r="I24" s="1554"/>
    </row>
    <row r="25" spans="1:9" ht="24" customHeight="1" thickTop="1">
      <c r="A25" s="1519" t="s">
        <v>877</v>
      </c>
      <c r="B25" s="1555"/>
      <c r="C25" s="1556"/>
      <c r="D25" s="1556"/>
      <c r="E25" s="1556"/>
      <c r="F25" s="1556"/>
      <c r="G25" s="1556"/>
      <c r="H25" s="1556"/>
      <c r="I25" s="1556"/>
    </row>
    <row r="26" spans="1:9" ht="24" customHeight="1">
      <c r="A26" s="1520"/>
      <c r="B26" s="1557"/>
      <c r="C26" s="1558"/>
      <c r="D26" s="1558"/>
      <c r="E26" s="1558"/>
      <c r="F26" s="1558"/>
      <c r="G26" s="1558"/>
      <c r="H26" s="1558"/>
      <c r="I26" s="1558"/>
    </row>
    <row r="27" spans="1:9" ht="24" customHeight="1">
      <c r="A27" s="1520"/>
      <c r="B27" s="1559"/>
      <c r="C27" s="1560"/>
      <c r="D27" s="1560"/>
      <c r="E27" s="1524"/>
      <c r="F27" s="1524"/>
      <c r="G27" s="1524"/>
      <c r="H27" s="1524"/>
      <c r="I27" s="1524"/>
    </row>
    <row r="28" spans="1:9" ht="24" customHeight="1" thickBot="1">
      <c r="A28" s="1521"/>
      <c r="B28" s="1525"/>
      <c r="C28" s="1526"/>
      <c r="D28" s="1526"/>
      <c r="E28" s="1561"/>
      <c r="F28" s="1561"/>
      <c r="G28" s="1561"/>
      <c r="H28" s="1561"/>
      <c r="I28" s="1561"/>
    </row>
    <row r="29" spans="1:9" ht="24" customHeight="1" thickTop="1">
      <c r="A29" s="1519" t="s">
        <v>878</v>
      </c>
      <c r="B29" s="1555"/>
      <c r="C29" s="1556"/>
      <c r="D29" s="1556"/>
      <c r="E29" s="1556"/>
      <c r="F29" s="1556"/>
      <c r="G29" s="1556"/>
      <c r="H29" s="1556"/>
      <c r="I29" s="1556"/>
    </row>
    <row r="30" spans="1:9" ht="24" customHeight="1">
      <c r="A30" s="1520"/>
      <c r="B30" s="1557"/>
      <c r="C30" s="1558"/>
      <c r="D30" s="1558"/>
      <c r="E30" s="1558"/>
      <c r="F30" s="1558"/>
      <c r="G30" s="1558"/>
      <c r="H30" s="1558"/>
      <c r="I30" s="1558"/>
    </row>
    <row r="31" spans="1:9" ht="24" customHeight="1" thickBot="1">
      <c r="A31" s="1521"/>
      <c r="B31" s="1552"/>
      <c r="C31" s="1553"/>
      <c r="D31" s="1553"/>
      <c r="E31" s="1561"/>
      <c r="F31" s="1561"/>
      <c r="G31" s="1561"/>
      <c r="H31" s="1561"/>
      <c r="I31" s="1561"/>
    </row>
    <row r="32" spans="1:9" ht="23.1" customHeight="1" thickTop="1">
      <c r="A32" s="780"/>
      <c r="B32" s="780"/>
      <c r="C32" s="780"/>
      <c r="D32" s="780"/>
      <c r="E32" s="780"/>
      <c r="F32" s="780"/>
      <c r="G32" s="780"/>
      <c r="H32" s="780"/>
      <c r="I32" s="780"/>
    </row>
    <row r="33" spans="1:9" ht="23.1" customHeight="1">
      <c r="A33" s="780"/>
      <c r="B33" s="780"/>
      <c r="C33" s="780"/>
      <c r="D33" s="780"/>
      <c r="E33" s="780"/>
      <c r="F33" s="780"/>
      <c r="G33" s="780"/>
      <c r="H33" s="780"/>
      <c r="I33" s="780"/>
    </row>
    <row r="34" spans="1:9" ht="23.1" customHeight="1" thickBot="1">
      <c r="A34" s="780"/>
      <c r="B34" s="780"/>
      <c r="C34" s="780"/>
      <c r="D34" s="780"/>
      <c r="E34" s="780"/>
      <c r="F34" s="780"/>
      <c r="G34" s="780"/>
      <c r="H34" s="780"/>
      <c r="I34" s="780"/>
    </row>
    <row r="35" spans="1:9" ht="24.75" customHeight="1" thickTop="1" thickBot="1">
      <c r="A35" s="1571"/>
      <c r="B35" s="1571"/>
      <c r="C35" s="1571"/>
      <c r="D35" s="1571"/>
      <c r="E35" s="1571"/>
      <c r="F35" s="1571"/>
      <c r="G35" s="1572"/>
      <c r="H35" s="1575" t="s">
        <v>879</v>
      </c>
      <c r="I35" s="1576"/>
    </row>
    <row r="36" spans="1:9" ht="24.75" customHeight="1" thickTop="1" thickBot="1">
      <c r="A36" s="1573"/>
      <c r="B36" s="1573"/>
      <c r="C36" s="1573"/>
      <c r="D36" s="1573"/>
      <c r="E36" s="1573"/>
      <c r="F36" s="1573"/>
      <c r="G36" s="1574"/>
      <c r="H36" s="1575"/>
      <c r="I36" s="1576"/>
    </row>
    <row r="37" spans="1:9" ht="24.75" customHeight="1" thickTop="1" thickBot="1">
      <c r="A37" s="1558"/>
      <c r="B37" s="1558"/>
      <c r="C37" s="1558"/>
      <c r="D37" s="1558"/>
      <c r="E37" s="1558"/>
      <c r="F37" s="1558"/>
      <c r="G37" s="1577"/>
      <c r="H37" s="1575"/>
      <c r="I37" s="1576"/>
    </row>
    <row r="38" spans="1:9" ht="24.75" customHeight="1" thickTop="1" thickBot="1">
      <c r="A38" s="1578"/>
      <c r="B38" s="1578"/>
      <c r="C38" s="1578"/>
      <c r="D38" s="1578"/>
      <c r="E38" s="1578"/>
      <c r="F38" s="1578"/>
      <c r="G38" s="1579"/>
      <c r="H38" s="1575"/>
      <c r="I38" s="1576"/>
    </row>
    <row r="39" spans="1:9" ht="24.75" customHeight="1" thickTop="1">
      <c r="A39" s="1556"/>
      <c r="B39" s="1556"/>
      <c r="C39" s="1556"/>
      <c r="D39" s="1556"/>
      <c r="E39" s="1556"/>
      <c r="F39" s="1556"/>
      <c r="G39" s="1563"/>
      <c r="H39" s="1565" t="s">
        <v>880</v>
      </c>
      <c r="I39" s="1566"/>
    </row>
    <row r="40" spans="1:9" ht="24.75" customHeight="1">
      <c r="A40" s="1560"/>
      <c r="B40" s="1560"/>
      <c r="C40" s="1560"/>
      <c r="D40" s="1560"/>
      <c r="E40" s="1560"/>
      <c r="F40" s="1560"/>
      <c r="G40" s="1564"/>
      <c r="H40" s="1565"/>
      <c r="I40" s="1566"/>
    </row>
    <row r="41" spans="1:9" ht="24.75" customHeight="1">
      <c r="A41" s="1550"/>
      <c r="B41" s="1550"/>
      <c r="C41" s="1550"/>
      <c r="D41" s="1550"/>
      <c r="E41" s="1550"/>
      <c r="F41" s="1550"/>
      <c r="G41" s="1569"/>
      <c r="H41" s="1565"/>
      <c r="I41" s="1566"/>
    </row>
    <row r="42" spans="1:9" ht="24.75" customHeight="1" thickBot="1">
      <c r="A42" s="1553"/>
      <c r="B42" s="1553"/>
      <c r="C42" s="1553"/>
      <c r="D42" s="1553"/>
      <c r="E42" s="1553"/>
      <c r="F42" s="1553"/>
      <c r="G42" s="1570"/>
      <c r="H42" s="1567"/>
      <c r="I42" s="1568"/>
    </row>
    <row r="43" spans="1:9" ht="24.75" customHeight="1" thickTop="1">
      <c r="A43" s="1580"/>
      <c r="B43" s="1580"/>
      <c r="C43" s="1580"/>
      <c r="D43" s="1580"/>
      <c r="E43" s="1580"/>
      <c r="F43" s="1580"/>
      <c r="G43" s="1581"/>
      <c r="H43" s="1590" t="s">
        <v>881</v>
      </c>
      <c r="I43" s="1591"/>
    </row>
    <row r="44" spans="1:9" ht="24.75" customHeight="1">
      <c r="A44" s="1560"/>
      <c r="B44" s="1560"/>
      <c r="C44" s="1560"/>
      <c r="D44" s="1560"/>
      <c r="E44" s="1560"/>
      <c r="F44" s="1560"/>
      <c r="G44" s="1564"/>
      <c r="H44" s="1565"/>
      <c r="I44" s="1566"/>
    </row>
    <row r="45" spans="1:9" ht="24.75" customHeight="1">
      <c r="A45" s="1550"/>
      <c r="B45" s="1550"/>
      <c r="C45" s="1550"/>
      <c r="D45" s="1550"/>
      <c r="E45" s="1550"/>
      <c r="F45" s="1550"/>
      <c r="G45" s="1569"/>
      <c r="H45" s="1565"/>
      <c r="I45" s="1566"/>
    </row>
    <row r="46" spans="1:9" ht="24.75" customHeight="1" thickBot="1">
      <c r="A46" s="1553"/>
      <c r="B46" s="1553"/>
      <c r="C46" s="1553"/>
      <c r="D46" s="1553"/>
      <c r="E46" s="1553"/>
      <c r="F46" s="1553"/>
      <c r="G46" s="1570"/>
      <c r="H46" s="1567"/>
      <c r="I46" s="1568"/>
    </row>
    <row r="47" spans="1:9" ht="24.75" customHeight="1" thickTop="1">
      <c r="A47" s="1580"/>
      <c r="B47" s="1580"/>
      <c r="C47" s="1580"/>
      <c r="D47" s="1580"/>
      <c r="E47" s="1580"/>
      <c r="F47" s="1580"/>
      <c r="G47" s="1581"/>
      <c r="H47" s="1582" t="s">
        <v>882</v>
      </c>
      <c r="I47" s="1583"/>
    </row>
    <row r="48" spans="1:9" ht="24.75" customHeight="1">
      <c r="A48" s="1560"/>
      <c r="B48" s="1560"/>
      <c r="C48" s="1560"/>
      <c r="D48" s="1560"/>
      <c r="E48" s="1560"/>
      <c r="F48" s="1560"/>
      <c r="G48" s="1564"/>
      <c r="H48" s="1584"/>
      <c r="I48" s="1585"/>
    </row>
    <row r="49" spans="1:9" ht="24.75" customHeight="1">
      <c r="A49" s="1550"/>
      <c r="B49" s="1550"/>
      <c r="C49" s="781"/>
      <c r="D49" s="1550"/>
      <c r="E49" s="1550"/>
      <c r="F49" s="1550"/>
      <c r="G49" s="1569"/>
      <c r="H49" s="1584"/>
      <c r="I49" s="1585"/>
    </row>
    <row r="50" spans="1:9" ht="24.75" customHeight="1">
      <c r="A50" s="1550"/>
      <c r="B50" s="1550"/>
      <c r="C50" s="1550"/>
      <c r="D50" s="1550"/>
      <c r="E50" s="1550"/>
      <c r="F50" s="1550"/>
      <c r="G50" s="1569"/>
      <c r="H50" s="1584"/>
      <c r="I50" s="1585"/>
    </row>
    <row r="51" spans="1:9" ht="24.75" customHeight="1" thickBot="1">
      <c r="A51" s="1588"/>
      <c r="B51" s="1588"/>
      <c r="C51" s="1588"/>
      <c r="D51" s="1588"/>
      <c r="E51" s="1588"/>
      <c r="F51" s="1588"/>
      <c r="G51" s="1589"/>
      <c r="H51" s="1586"/>
      <c r="I51" s="1587"/>
    </row>
    <row r="52" spans="1:9" ht="24.75" customHeight="1" thickTop="1">
      <c r="A52" s="1592"/>
      <c r="B52" s="1592"/>
      <c r="C52" s="1592"/>
      <c r="D52" s="1592"/>
      <c r="E52" s="1592"/>
      <c r="F52" s="1592"/>
      <c r="G52" s="1593"/>
      <c r="H52" s="1594" t="s">
        <v>883</v>
      </c>
      <c r="I52" s="1595"/>
    </row>
    <row r="53" spans="1:9" ht="24.75" customHeight="1">
      <c r="A53" s="1560"/>
      <c r="B53" s="1560"/>
      <c r="C53" s="1560"/>
      <c r="D53" s="1560"/>
      <c r="E53" s="1560"/>
      <c r="F53" s="1560"/>
      <c r="G53" s="1564"/>
      <c r="H53" s="1565"/>
      <c r="I53" s="1566"/>
    </row>
    <row r="54" spans="1:9" ht="24.75" customHeight="1">
      <c r="A54" s="1550"/>
      <c r="B54" s="1550"/>
      <c r="C54" s="1550"/>
      <c r="D54" s="1550"/>
      <c r="E54" s="1550"/>
      <c r="F54" s="1550"/>
      <c r="G54" s="1569"/>
      <c r="H54" s="1565"/>
      <c r="I54" s="1566"/>
    </row>
    <row r="55" spans="1:9" ht="24.75" customHeight="1" thickBot="1">
      <c r="A55" s="1588"/>
      <c r="B55" s="1588"/>
      <c r="C55" s="1588"/>
      <c r="D55" s="1588"/>
      <c r="E55" s="1588"/>
      <c r="F55" s="1588"/>
      <c r="G55" s="1589"/>
      <c r="H55" s="1596"/>
      <c r="I55" s="1597"/>
    </row>
    <row r="56" spans="1:9" ht="24.75" customHeight="1" thickTop="1">
      <c r="A56" s="1592"/>
      <c r="B56" s="1592"/>
      <c r="C56" s="1592"/>
      <c r="D56" s="1592"/>
      <c r="E56" s="1592"/>
      <c r="F56" s="1592"/>
      <c r="G56" s="1593"/>
      <c r="H56" s="1594" t="s">
        <v>884</v>
      </c>
      <c r="I56" s="1595"/>
    </row>
    <row r="57" spans="1:9" ht="24.75" customHeight="1">
      <c r="A57" s="1560"/>
      <c r="B57" s="1560"/>
      <c r="C57" s="1560"/>
      <c r="D57" s="1560"/>
      <c r="E57" s="1560"/>
      <c r="F57" s="1560"/>
      <c r="G57" s="1564"/>
      <c r="H57" s="1565"/>
      <c r="I57" s="1566"/>
    </row>
    <row r="58" spans="1:9" ht="24.75" customHeight="1">
      <c r="A58" s="1550"/>
      <c r="B58" s="1550"/>
      <c r="C58" s="1550"/>
      <c r="D58" s="1550"/>
      <c r="E58" s="1550"/>
      <c r="F58" s="1550"/>
      <c r="G58" s="1569"/>
      <c r="H58" s="1565"/>
      <c r="I58" s="1566"/>
    </row>
    <row r="59" spans="1:9" ht="24.75" customHeight="1" thickBot="1">
      <c r="A59" s="1553"/>
      <c r="B59" s="1553"/>
      <c r="C59" s="1553"/>
      <c r="D59" s="1553"/>
      <c r="E59" s="1553"/>
      <c r="F59" s="1553"/>
      <c r="G59" s="1570"/>
      <c r="H59" s="1567"/>
      <c r="I59" s="1568"/>
    </row>
    <row r="60" spans="1:9" ht="24.75" customHeight="1" thickTop="1">
      <c r="A60" s="1580"/>
      <c r="B60" s="1580"/>
      <c r="C60" s="1580"/>
      <c r="D60" s="1580"/>
      <c r="E60" s="1580"/>
      <c r="F60" s="1580"/>
      <c r="G60" s="1581"/>
      <c r="H60" s="1590" t="s">
        <v>885</v>
      </c>
      <c r="I60" s="1591"/>
    </row>
    <row r="61" spans="1:9" ht="24.75" customHeight="1">
      <c r="A61" s="1558"/>
      <c r="B61" s="1558"/>
      <c r="C61" s="1558"/>
      <c r="D61" s="1558"/>
      <c r="E61" s="1558"/>
      <c r="F61" s="1558"/>
      <c r="G61" s="1577"/>
      <c r="H61" s="1565"/>
      <c r="I61" s="1566"/>
    </row>
    <row r="62" spans="1:9" ht="24.75" customHeight="1">
      <c r="A62" s="1560"/>
      <c r="B62" s="1560"/>
      <c r="C62" s="1560"/>
      <c r="D62" s="1560"/>
      <c r="E62" s="1560"/>
      <c r="F62" s="1560"/>
      <c r="G62" s="1564"/>
      <c r="H62" s="1565"/>
      <c r="I62" s="1566"/>
    </row>
    <row r="63" spans="1:9" ht="24.75" customHeight="1" thickBot="1">
      <c r="A63" s="1553"/>
      <c r="B63" s="1553"/>
      <c r="C63" s="1553"/>
      <c r="D63" s="1553"/>
      <c r="E63" s="1553"/>
      <c r="F63" s="1553"/>
      <c r="G63" s="1570"/>
      <c r="H63" s="1567"/>
      <c r="I63" s="1568"/>
    </row>
    <row r="64" spans="1:9" ht="24.75" customHeight="1" thickTop="1">
      <c r="A64" s="1580"/>
      <c r="B64" s="1580"/>
      <c r="C64" s="1580"/>
      <c r="D64" s="1580"/>
      <c r="E64" s="1580"/>
      <c r="F64" s="1580"/>
      <c r="G64" s="1581"/>
      <c r="H64" s="1590" t="s">
        <v>886</v>
      </c>
      <c r="I64" s="1591"/>
    </row>
    <row r="65" spans="1:9" ht="24.75" customHeight="1">
      <c r="A65" s="1558"/>
      <c r="B65" s="1558"/>
      <c r="C65" s="1558"/>
      <c r="D65" s="1558"/>
      <c r="E65" s="1558"/>
      <c r="F65" s="1558"/>
      <c r="G65" s="1577"/>
      <c r="H65" s="1565"/>
      <c r="I65" s="1566"/>
    </row>
    <row r="66" spans="1:9" ht="24.75" customHeight="1">
      <c r="A66" s="1560"/>
      <c r="B66" s="1560"/>
      <c r="C66" s="1560"/>
      <c r="D66" s="1560"/>
      <c r="E66" s="1560"/>
      <c r="F66" s="1560"/>
      <c r="G66" s="1564"/>
      <c r="H66" s="1565"/>
      <c r="I66" s="1566"/>
    </row>
    <row r="67" spans="1:9" ht="24.75" customHeight="1" thickBot="1">
      <c r="A67" s="1588"/>
      <c r="B67" s="1588"/>
      <c r="C67" s="1588"/>
      <c r="D67" s="1588"/>
      <c r="E67" s="1588"/>
      <c r="F67" s="1588"/>
      <c r="G67" s="1589"/>
      <c r="H67" s="1596"/>
      <c r="I67" s="1597"/>
    </row>
    <row r="68" spans="1:9" ht="15.75" thickTop="1"/>
  </sheetData>
  <mergeCells count="108">
    <mergeCell ref="A64:G65"/>
    <mergeCell ref="H64:I67"/>
    <mergeCell ref="A66:C66"/>
    <mergeCell ref="D66:G66"/>
    <mergeCell ref="A67:C67"/>
    <mergeCell ref="D67:G67"/>
    <mergeCell ref="A60:G61"/>
    <mergeCell ref="H60:I63"/>
    <mergeCell ref="A62:C62"/>
    <mergeCell ref="D62:G62"/>
    <mergeCell ref="A63:C63"/>
    <mergeCell ref="D63:G63"/>
    <mergeCell ref="A56:G57"/>
    <mergeCell ref="H56:I59"/>
    <mergeCell ref="A58:C58"/>
    <mergeCell ref="D58:G58"/>
    <mergeCell ref="A59:C59"/>
    <mergeCell ref="D59:G59"/>
    <mergeCell ref="A52:G53"/>
    <mergeCell ref="H52:I55"/>
    <mergeCell ref="A54:C54"/>
    <mergeCell ref="D54:G54"/>
    <mergeCell ref="A55:C55"/>
    <mergeCell ref="D55:G55"/>
    <mergeCell ref="A47:G48"/>
    <mergeCell ref="H47:I51"/>
    <mergeCell ref="A49:B49"/>
    <mergeCell ref="D49:G49"/>
    <mergeCell ref="A50:C50"/>
    <mergeCell ref="D50:G50"/>
    <mergeCell ref="A51:C51"/>
    <mergeCell ref="D51:G51"/>
    <mergeCell ref="A43:G44"/>
    <mergeCell ref="H43:I46"/>
    <mergeCell ref="A45:C45"/>
    <mergeCell ref="D45:G45"/>
    <mergeCell ref="A46:C46"/>
    <mergeCell ref="D46:G46"/>
    <mergeCell ref="A39:G40"/>
    <mergeCell ref="H39:I42"/>
    <mergeCell ref="A41:C41"/>
    <mergeCell ref="D41:G41"/>
    <mergeCell ref="A42:C42"/>
    <mergeCell ref="D42:G42"/>
    <mergeCell ref="A29:A31"/>
    <mergeCell ref="B29:I30"/>
    <mergeCell ref="B31:D31"/>
    <mergeCell ref="E31:I31"/>
    <mergeCell ref="A35:G36"/>
    <mergeCell ref="H35:I38"/>
    <mergeCell ref="A37:C37"/>
    <mergeCell ref="D37:G37"/>
    <mergeCell ref="A38:C38"/>
    <mergeCell ref="D38:G38"/>
    <mergeCell ref="A25:A28"/>
    <mergeCell ref="B25:I26"/>
    <mergeCell ref="B27:D27"/>
    <mergeCell ref="E27:I27"/>
    <mergeCell ref="B28:D28"/>
    <mergeCell ref="E28:I28"/>
    <mergeCell ref="A21:A24"/>
    <mergeCell ref="B21:I22"/>
    <mergeCell ref="B23:D23"/>
    <mergeCell ref="E23:I23"/>
    <mergeCell ref="B24:D24"/>
    <mergeCell ref="E24:I24"/>
    <mergeCell ref="A17:A20"/>
    <mergeCell ref="B17:I18"/>
    <mergeCell ref="B19:D19"/>
    <mergeCell ref="E19:I19"/>
    <mergeCell ref="B20:D20"/>
    <mergeCell ref="E20:I20"/>
    <mergeCell ref="A13:A16"/>
    <mergeCell ref="B13:I14"/>
    <mergeCell ref="B15:D15"/>
    <mergeCell ref="E15:I15"/>
    <mergeCell ref="B16:D16"/>
    <mergeCell ref="E16:I16"/>
    <mergeCell ref="A10:A12"/>
    <mergeCell ref="B11:D11"/>
    <mergeCell ref="E11:I11"/>
    <mergeCell ref="B12:D12"/>
    <mergeCell ref="E12:I12"/>
    <mergeCell ref="A8:B9"/>
    <mergeCell ref="C8:C9"/>
    <mergeCell ref="D8:E9"/>
    <mergeCell ref="F8:F9"/>
    <mergeCell ref="G8:H8"/>
    <mergeCell ref="G9:H9"/>
    <mergeCell ref="B10:C10"/>
    <mergeCell ref="D10:I10"/>
    <mergeCell ref="F4:I5"/>
    <mergeCell ref="D5:E5"/>
    <mergeCell ref="B6:F6"/>
    <mergeCell ref="G6:H6"/>
    <mergeCell ref="A7:B7"/>
    <mergeCell ref="D7:E7"/>
    <mergeCell ref="G7:H7"/>
    <mergeCell ref="B1:C1"/>
    <mergeCell ref="E1:I1"/>
    <mergeCell ref="A2:C5"/>
    <mergeCell ref="D2:E2"/>
    <mergeCell ref="F2:G2"/>
    <mergeCell ref="H2:I2"/>
    <mergeCell ref="D3:E3"/>
    <mergeCell ref="F3:G3"/>
    <mergeCell ref="H3:I3"/>
    <mergeCell ref="D4:E4"/>
  </mergeCells>
  <printOptions horizontalCentered="1"/>
  <pageMargins left="0.2" right="0.2" top="0.75" bottom="0.75" header="0.3" footer="0.3"/>
  <pageSetup scale="79" orientation="portrait" r:id="rId1"/>
  <headerFooter>
    <oddFooter>&amp;C&amp;P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6129" r:id="rId4" name="Check Box 1">
              <controlPr defaultSize="0" autoFill="0" autoLine="0" autoPict="0">
                <anchor moveWithCells="1">
                  <from>
                    <xdr:col>5</xdr:col>
                    <xdr:colOff>0</xdr:colOff>
                    <xdr:row>4</xdr:row>
                    <xdr:rowOff>47625</xdr:rowOff>
                  </from>
                  <to>
                    <xdr:col>5</xdr:col>
                    <xdr:colOff>733425</xdr:colOff>
                    <xdr:row>4</xdr:row>
                    <xdr:rowOff>266700</xdr:rowOff>
                  </to>
                </anchor>
              </controlPr>
            </control>
          </mc:Choice>
        </mc:AlternateContent>
        <mc:AlternateContent xmlns:mc="http://schemas.openxmlformats.org/markup-compatibility/2006">
          <mc:Choice Requires="x14">
            <control shapeId="176130" r:id="rId5" name="Check Box 2">
              <controlPr defaultSize="0" autoFill="0" autoLine="0" autoPict="0">
                <anchor moveWithCells="1">
                  <from>
                    <xdr:col>5</xdr:col>
                    <xdr:colOff>942975</xdr:colOff>
                    <xdr:row>4</xdr:row>
                    <xdr:rowOff>28575</xdr:rowOff>
                  </from>
                  <to>
                    <xdr:col>6</xdr:col>
                    <xdr:colOff>342900</xdr:colOff>
                    <xdr:row>4</xdr:row>
                    <xdr:rowOff>257175</xdr:rowOff>
                  </to>
                </anchor>
              </controlPr>
            </control>
          </mc:Choice>
        </mc:AlternateContent>
        <mc:AlternateContent xmlns:mc="http://schemas.openxmlformats.org/markup-compatibility/2006">
          <mc:Choice Requires="x14">
            <control shapeId="176131" r:id="rId6" name="Check Box 3">
              <controlPr defaultSize="0" autoFill="0" autoLine="0" autoPict="0">
                <anchor moveWithCells="1">
                  <from>
                    <xdr:col>6</xdr:col>
                    <xdr:colOff>600075</xdr:colOff>
                    <xdr:row>4</xdr:row>
                    <xdr:rowOff>28575</xdr:rowOff>
                  </from>
                  <to>
                    <xdr:col>8</xdr:col>
                    <xdr:colOff>190500</xdr:colOff>
                    <xdr:row>4</xdr:row>
                    <xdr:rowOff>257175</xdr:rowOff>
                  </to>
                </anchor>
              </controlPr>
            </control>
          </mc:Choice>
        </mc:AlternateContent>
        <mc:AlternateContent xmlns:mc="http://schemas.openxmlformats.org/markup-compatibility/2006">
          <mc:Choice Requires="x14">
            <control shapeId="176134" r:id="rId7" name="Check Box 6">
              <controlPr defaultSize="0" autoFill="0" autoLine="0" autoPict="0" altText="January 1 - June 30, ">
                <anchor moveWithCells="1">
                  <from>
                    <xdr:col>1</xdr:col>
                    <xdr:colOff>85725</xdr:colOff>
                    <xdr:row>10</xdr:row>
                    <xdr:rowOff>28575</xdr:rowOff>
                  </from>
                  <to>
                    <xdr:col>3</xdr:col>
                    <xdr:colOff>981075</xdr:colOff>
                    <xdr:row>10</xdr:row>
                    <xdr:rowOff>295275</xdr:rowOff>
                  </to>
                </anchor>
              </controlPr>
            </control>
          </mc:Choice>
        </mc:AlternateContent>
        <mc:AlternateContent xmlns:mc="http://schemas.openxmlformats.org/markup-compatibility/2006">
          <mc:Choice Requires="x14">
            <control shapeId="176135" r:id="rId8" name="Check Box 7">
              <controlPr defaultSize="0" autoFill="0" autoLine="0" autoPict="0" altText="January 1 - June 30, ">
                <anchor moveWithCells="1">
                  <from>
                    <xdr:col>1</xdr:col>
                    <xdr:colOff>85725</xdr:colOff>
                    <xdr:row>11</xdr:row>
                    <xdr:rowOff>66675</xdr:rowOff>
                  </from>
                  <to>
                    <xdr:col>2</xdr:col>
                    <xdr:colOff>1343025</xdr:colOff>
                    <xdr:row>11</xdr:row>
                    <xdr:rowOff>266700</xdr:rowOff>
                  </to>
                </anchor>
              </controlPr>
            </control>
          </mc:Choice>
        </mc:AlternateContent>
        <mc:AlternateContent xmlns:mc="http://schemas.openxmlformats.org/markup-compatibility/2006">
          <mc:Choice Requires="x14">
            <control shapeId="176136" r:id="rId9" name="Check Box 8">
              <controlPr defaultSize="0" autoFill="0" autoLine="0" autoPict="0">
                <anchor moveWithCells="1">
                  <from>
                    <xdr:col>4</xdr:col>
                    <xdr:colOff>85725</xdr:colOff>
                    <xdr:row>10</xdr:row>
                    <xdr:rowOff>28575</xdr:rowOff>
                  </from>
                  <to>
                    <xdr:col>9</xdr:col>
                    <xdr:colOff>0</xdr:colOff>
                    <xdr:row>11</xdr:row>
                    <xdr:rowOff>0</xdr:rowOff>
                  </to>
                </anchor>
              </controlPr>
            </control>
          </mc:Choice>
        </mc:AlternateContent>
        <mc:AlternateContent xmlns:mc="http://schemas.openxmlformats.org/markup-compatibility/2006">
          <mc:Choice Requires="x14">
            <control shapeId="176137" r:id="rId10" name="Check Box 9">
              <controlPr defaultSize="0" autoFill="0" autoLine="0" autoPict="0">
                <anchor moveWithCells="1">
                  <from>
                    <xdr:col>4</xdr:col>
                    <xdr:colOff>85725</xdr:colOff>
                    <xdr:row>11</xdr:row>
                    <xdr:rowOff>9525</xdr:rowOff>
                  </from>
                  <to>
                    <xdr:col>9</xdr:col>
                    <xdr:colOff>9525</xdr:colOff>
                    <xdr:row>11</xdr:row>
                    <xdr:rowOff>295275</xdr:rowOff>
                  </to>
                </anchor>
              </controlPr>
            </control>
          </mc:Choice>
        </mc:AlternateContent>
        <mc:AlternateContent xmlns:mc="http://schemas.openxmlformats.org/markup-compatibility/2006">
          <mc:Choice Requires="x14">
            <control shapeId="176138" r:id="rId11" name="Check Box 10">
              <controlPr defaultSize="0" autoFill="0" autoLine="0" autoPict="0" altText="January 1 - June 30, ">
                <anchor moveWithCells="1">
                  <from>
                    <xdr:col>1</xdr:col>
                    <xdr:colOff>85725</xdr:colOff>
                    <xdr:row>11</xdr:row>
                    <xdr:rowOff>28575</xdr:rowOff>
                  </from>
                  <to>
                    <xdr:col>3</xdr:col>
                    <xdr:colOff>981075</xdr:colOff>
                    <xdr:row>12</xdr:row>
                    <xdr:rowOff>9525</xdr:rowOff>
                  </to>
                </anchor>
              </controlPr>
            </control>
          </mc:Choice>
        </mc:AlternateContent>
        <mc:AlternateContent xmlns:mc="http://schemas.openxmlformats.org/markup-compatibility/2006">
          <mc:Choice Requires="x14">
            <control shapeId="176139" r:id="rId12" name="Check Box 11">
              <controlPr defaultSize="0" autoFill="0" autoLine="0" autoPict="0" altText="January 1 - June 30, ">
                <anchor moveWithCells="1">
                  <from>
                    <xdr:col>1</xdr:col>
                    <xdr:colOff>85725</xdr:colOff>
                    <xdr:row>14</xdr:row>
                    <xdr:rowOff>28575</xdr:rowOff>
                  </from>
                  <to>
                    <xdr:col>3</xdr:col>
                    <xdr:colOff>981075</xdr:colOff>
                    <xdr:row>14</xdr:row>
                    <xdr:rowOff>295275</xdr:rowOff>
                  </to>
                </anchor>
              </controlPr>
            </control>
          </mc:Choice>
        </mc:AlternateContent>
        <mc:AlternateContent xmlns:mc="http://schemas.openxmlformats.org/markup-compatibility/2006">
          <mc:Choice Requires="x14">
            <control shapeId="176140" r:id="rId13" name="Check Box 12">
              <controlPr defaultSize="0" autoFill="0" autoLine="0" autoPict="0" altText="January 1 - June 30, ">
                <anchor moveWithCells="1">
                  <from>
                    <xdr:col>1</xdr:col>
                    <xdr:colOff>85725</xdr:colOff>
                    <xdr:row>15</xdr:row>
                    <xdr:rowOff>28575</xdr:rowOff>
                  </from>
                  <to>
                    <xdr:col>4</xdr:col>
                    <xdr:colOff>0</xdr:colOff>
                    <xdr:row>16</xdr:row>
                    <xdr:rowOff>0</xdr:rowOff>
                  </to>
                </anchor>
              </controlPr>
            </control>
          </mc:Choice>
        </mc:AlternateContent>
        <mc:AlternateContent xmlns:mc="http://schemas.openxmlformats.org/markup-compatibility/2006">
          <mc:Choice Requires="x14">
            <control shapeId="176141" r:id="rId14" name="Check Box 13">
              <controlPr defaultSize="0" autoFill="0" autoLine="0" autoPict="0">
                <anchor moveWithCells="1">
                  <from>
                    <xdr:col>4</xdr:col>
                    <xdr:colOff>85725</xdr:colOff>
                    <xdr:row>14</xdr:row>
                    <xdr:rowOff>9525</xdr:rowOff>
                  </from>
                  <to>
                    <xdr:col>8</xdr:col>
                    <xdr:colOff>409575</xdr:colOff>
                    <xdr:row>15</xdr:row>
                    <xdr:rowOff>0</xdr:rowOff>
                  </to>
                </anchor>
              </controlPr>
            </control>
          </mc:Choice>
        </mc:AlternateContent>
        <mc:AlternateContent xmlns:mc="http://schemas.openxmlformats.org/markup-compatibility/2006">
          <mc:Choice Requires="x14">
            <control shapeId="176142" r:id="rId15" name="Check Box 14">
              <controlPr defaultSize="0" autoFill="0" autoLine="0" autoPict="0">
                <anchor moveWithCells="1">
                  <from>
                    <xdr:col>4</xdr:col>
                    <xdr:colOff>85725</xdr:colOff>
                    <xdr:row>15</xdr:row>
                    <xdr:rowOff>9525</xdr:rowOff>
                  </from>
                  <to>
                    <xdr:col>8</xdr:col>
                    <xdr:colOff>409575</xdr:colOff>
                    <xdr:row>15</xdr:row>
                    <xdr:rowOff>295275</xdr:rowOff>
                  </to>
                </anchor>
              </controlPr>
            </control>
          </mc:Choice>
        </mc:AlternateContent>
        <mc:AlternateContent xmlns:mc="http://schemas.openxmlformats.org/markup-compatibility/2006">
          <mc:Choice Requires="x14">
            <control shapeId="176143" r:id="rId16" name="Check Box 15">
              <controlPr defaultSize="0" autoFill="0" autoLine="0" autoPict="0" altText="January 1 - June 30, ">
                <anchor moveWithCells="1">
                  <from>
                    <xdr:col>1</xdr:col>
                    <xdr:colOff>85725</xdr:colOff>
                    <xdr:row>18</xdr:row>
                    <xdr:rowOff>9525</xdr:rowOff>
                  </from>
                  <to>
                    <xdr:col>4</xdr:col>
                    <xdr:colOff>0</xdr:colOff>
                    <xdr:row>18</xdr:row>
                    <xdr:rowOff>295275</xdr:rowOff>
                  </to>
                </anchor>
              </controlPr>
            </control>
          </mc:Choice>
        </mc:AlternateContent>
        <mc:AlternateContent xmlns:mc="http://schemas.openxmlformats.org/markup-compatibility/2006">
          <mc:Choice Requires="x14">
            <control shapeId="176144" r:id="rId17" name="Check Box 16">
              <controlPr defaultSize="0" autoFill="0" autoLine="0" autoPict="0" altText="January 1 - June 30, ">
                <anchor moveWithCells="1">
                  <from>
                    <xdr:col>1</xdr:col>
                    <xdr:colOff>85725</xdr:colOff>
                    <xdr:row>19</xdr:row>
                    <xdr:rowOff>9525</xdr:rowOff>
                  </from>
                  <to>
                    <xdr:col>4</xdr:col>
                    <xdr:colOff>9525</xdr:colOff>
                    <xdr:row>19</xdr:row>
                    <xdr:rowOff>295275</xdr:rowOff>
                  </to>
                </anchor>
              </controlPr>
            </control>
          </mc:Choice>
        </mc:AlternateContent>
        <mc:AlternateContent xmlns:mc="http://schemas.openxmlformats.org/markup-compatibility/2006">
          <mc:Choice Requires="x14">
            <control shapeId="176145" r:id="rId18" name="Check Box 17">
              <controlPr defaultSize="0" autoFill="0" autoLine="0" autoPict="0" altText="January 1 - June 30, ">
                <anchor moveWithCells="1">
                  <from>
                    <xdr:col>1</xdr:col>
                    <xdr:colOff>85725</xdr:colOff>
                    <xdr:row>22</xdr:row>
                    <xdr:rowOff>9525</xdr:rowOff>
                  </from>
                  <to>
                    <xdr:col>4</xdr:col>
                    <xdr:colOff>0</xdr:colOff>
                    <xdr:row>22</xdr:row>
                    <xdr:rowOff>295275</xdr:rowOff>
                  </to>
                </anchor>
              </controlPr>
            </control>
          </mc:Choice>
        </mc:AlternateContent>
        <mc:AlternateContent xmlns:mc="http://schemas.openxmlformats.org/markup-compatibility/2006">
          <mc:Choice Requires="x14">
            <control shapeId="176146" r:id="rId19" name="Check Box 18">
              <controlPr defaultSize="0" autoFill="0" autoLine="0" autoPict="0" altText="January 1 - June 30, ">
                <anchor moveWithCells="1">
                  <from>
                    <xdr:col>1</xdr:col>
                    <xdr:colOff>85725</xdr:colOff>
                    <xdr:row>23</xdr:row>
                    <xdr:rowOff>66675</xdr:rowOff>
                  </from>
                  <to>
                    <xdr:col>2</xdr:col>
                    <xdr:colOff>1343025</xdr:colOff>
                    <xdr:row>23</xdr:row>
                    <xdr:rowOff>266700</xdr:rowOff>
                  </to>
                </anchor>
              </controlPr>
            </control>
          </mc:Choice>
        </mc:AlternateContent>
        <mc:AlternateContent xmlns:mc="http://schemas.openxmlformats.org/markup-compatibility/2006">
          <mc:Choice Requires="x14">
            <control shapeId="176147" r:id="rId20" name="Check Box 19">
              <controlPr defaultSize="0" autoFill="0" autoLine="0" autoPict="0" altText="January 1 - June 30, ">
                <anchor moveWithCells="1">
                  <from>
                    <xdr:col>1</xdr:col>
                    <xdr:colOff>85725</xdr:colOff>
                    <xdr:row>23</xdr:row>
                    <xdr:rowOff>28575</xdr:rowOff>
                  </from>
                  <to>
                    <xdr:col>4</xdr:col>
                    <xdr:colOff>9525</xdr:colOff>
                    <xdr:row>23</xdr:row>
                    <xdr:rowOff>295275</xdr:rowOff>
                  </to>
                </anchor>
              </controlPr>
            </control>
          </mc:Choice>
        </mc:AlternateContent>
        <mc:AlternateContent xmlns:mc="http://schemas.openxmlformats.org/markup-compatibility/2006">
          <mc:Choice Requires="x14">
            <control shapeId="176148" r:id="rId21" name="Check Box 20">
              <controlPr defaultSize="0" autoFill="0" autoLine="0" autoPict="0" altText="January 1 - June 30, ">
                <anchor moveWithCells="1">
                  <from>
                    <xdr:col>1</xdr:col>
                    <xdr:colOff>85725</xdr:colOff>
                    <xdr:row>26</xdr:row>
                    <xdr:rowOff>28575</xdr:rowOff>
                  </from>
                  <to>
                    <xdr:col>4</xdr:col>
                    <xdr:colOff>28575</xdr:colOff>
                    <xdr:row>26</xdr:row>
                    <xdr:rowOff>295275</xdr:rowOff>
                  </to>
                </anchor>
              </controlPr>
            </control>
          </mc:Choice>
        </mc:AlternateContent>
        <mc:AlternateContent xmlns:mc="http://schemas.openxmlformats.org/markup-compatibility/2006">
          <mc:Choice Requires="x14">
            <control shapeId="176149" r:id="rId22" name="Check Box 21">
              <controlPr defaultSize="0" autoFill="0" autoLine="0" autoPict="0" altText="January 1 - June 30, ">
                <anchor moveWithCells="1">
                  <from>
                    <xdr:col>1</xdr:col>
                    <xdr:colOff>85725</xdr:colOff>
                    <xdr:row>27</xdr:row>
                    <xdr:rowOff>66675</xdr:rowOff>
                  </from>
                  <to>
                    <xdr:col>2</xdr:col>
                    <xdr:colOff>1343025</xdr:colOff>
                    <xdr:row>27</xdr:row>
                    <xdr:rowOff>266700</xdr:rowOff>
                  </to>
                </anchor>
              </controlPr>
            </control>
          </mc:Choice>
        </mc:AlternateContent>
        <mc:AlternateContent xmlns:mc="http://schemas.openxmlformats.org/markup-compatibility/2006">
          <mc:Choice Requires="x14">
            <control shapeId="176150" r:id="rId23" name="Check Box 22">
              <controlPr defaultSize="0" autoFill="0" autoLine="0" autoPict="0" altText="January 1 - June 30, ">
                <anchor moveWithCells="1">
                  <from>
                    <xdr:col>1</xdr:col>
                    <xdr:colOff>85725</xdr:colOff>
                    <xdr:row>27</xdr:row>
                    <xdr:rowOff>66675</xdr:rowOff>
                  </from>
                  <to>
                    <xdr:col>2</xdr:col>
                    <xdr:colOff>1343025</xdr:colOff>
                    <xdr:row>27</xdr:row>
                    <xdr:rowOff>266700</xdr:rowOff>
                  </to>
                </anchor>
              </controlPr>
            </control>
          </mc:Choice>
        </mc:AlternateContent>
        <mc:AlternateContent xmlns:mc="http://schemas.openxmlformats.org/markup-compatibility/2006">
          <mc:Choice Requires="x14">
            <control shapeId="176151" r:id="rId24" name="Check Box 23">
              <controlPr defaultSize="0" autoFill="0" autoLine="0" autoPict="0" altText="January 1 - June 30, ">
                <anchor moveWithCells="1">
                  <from>
                    <xdr:col>1</xdr:col>
                    <xdr:colOff>85725</xdr:colOff>
                    <xdr:row>27</xdr:row>
                    <xdr:rowOff>28575</xdr:rowOff>
                  </from>
                  <to>
                    <xdr:col>4</xdr:col>
                    <xdr:colOff>0</xdr:colOff>
                    <xdr:row>28</xdr:row>
                    <xdr:rowOff>9525</xdr:rowOff>
                  </to>
                </anchor>
              </controlPr>
            </control>
          </mc:Choice>
        </mc:AlternateContent>
        <mc:AlternateContent xmlns:mc="http://schemas.openxmlformats.org/markup-compatibility/2006">
          <mc:Choice Requires="x14">
            <control shapeId="176152" r:id="rId25" name="Check Box 24">
              <controlPr defaultSize="0" autoFill="0" autoLine="0" autoPict="0">
                <anchor moveWithCells="1">
                  <from>
                    <xdr:col>4</xdr:col>
                    <xdr:colOff>85725</xdr:colOff>
                    <xdr:row>18</xdr:row>
                    <xdr:rowOff>9525</xdr:rowOff>
                  </from>
                  <to>
                    <xdr:col>8</xdr:col>
                    <xdr:colOff>419100</xdr:colOff>
                    <xdr:row>18</xdr:row>
                    <xdr:rowOff>295275</xdr:rowOff>
                  </to>
                </anchor>
              </controlPr>
            </control>
          </mc:Choice>
        </mc:AlternateContent>
        <mc:AlternateContent xmlns:mc="http://schemas.openxmlformats.org/markup-compatibility/2006">
          <mc:Choice Requires="x14">
            <control shapeId="176153" r:id="rId26" name="Check Box 25">
              <controlPr defaultSize="0" autoFill="0" autoLine="0" autoPict="0">
                <anchor moveWithCells="1">
                  <from>
                    <xdr:col>4</xdr:col>
                    <xdr:colOff>85725</xdr:colOff>
                    <xdr:row>19</xdr:row>
                    <xdr:rowOff>9525</xdr:rowOff>
                  </from>
                  <to>
                    <xdr:col>9</xdr:col>
                    <xdr:colOff>0</xdr:colOff>
                    <xdr:row>19</xdr:row>
                    <xdr:rowOff>295275</xdr:rowOff>
                  </to>
                </anchor>
              </controlPr>
            </control>
          </mc:Choice>
        </mc:AlternateContent>
        <mc:AlternateContent xmlns:mc="http://schemas.openxmlformats.org/markup-compatibility/2006">
          <mc:Choice Requires="x14">
            <control shapeId="176154" r:id="rId27" name="Check Box 26">
              <controlPr defaultSize="0" autoFill="0" autoLine="0" autoPict="0">
                <anchor moveWithCells="1">
                  <from>
                    <xdr:col>4</xdr:col>
                    <xdr:colOff>85725</xdr:colOff>
                    <xdr:row>22</xdr:row>
                    <xdr:rowOff>0</xdr:rowOff>
                  </from>
                  <to>
                    <xdr:col>9</xdr:col>
                    <xdr:colOff>0</xdr:colOff>
                    <xdr:row>22</xdr:row>
                    <xdr:rowOff>295275</xdr:rowOff>
                  </to>
                </anchor>
              </controlPr>
            </control>
          </mc:Choice>
        </mc:AlternateContent>
        <mc:AlternateContent xmlns:mc="http://schemas.openxmlformats.org/markup-compatibility/2006">
          <mc:Choice Requires="x14">
            <control shapeId="176155" r:id="rId28" name="Check Box 27">
              <controlPr defaultSize="0" autoFill="0" autoLine="0" autoPict="0">
                <anchor moveWithCells="1">
                  <from>
                    <xdr:col>4</xdr:col>
                    <xdr:colOff>85725</xdr:colOff>
                    <xdr:row>22</xdr:row>
                    <xdr:rowOff>295275</xdr:rowOff>
                  </from>
                  <to>
                    <xdr:col>8</xdr:col>
                    <xdr:colOff>419100</xdr:colOff>
                    <xdr:row>23</xdr:row>
                    <xdr:rowOff>295275</xdr:rowOff>
                  </to>
                </anchor>
              </controlPr>
            </control>
          </mc:Choice>
        </mc:AlternateContent>
        <mc:AlternateContent xmlns:mc="http://schemas.openxmlformats.org/markup-compatibility/2006">
          <mc:Choice Requires="x14">
            <control shapeId="176156" r:id="rId29" name="Check Box 28">
              <controlPr defaultSize="0" autoFill="0" autoLine="0" autoPict="0">
                <anchor moveWithCells="1">
                  <from>
                    <xdr:col>4</xdr:col>
                    <xdr:colOff>104775</xdr:colOff>
                    <xdr:row>26</xdr:row>
                    <xdr:rowOff>9525</xdr:rowOff>
                  </from>
                  <to>
                    <xdr:col>8</xdr:col>
                    <xdr:colOff>409575</xdr:colOff>
                    <xdr:row>26</xdr:row>
                    <xdr:rowOff>276225</xdr:rowOff>
                  </to>
                </anchor>
              </controlPr>
            </control>
          </mc:Choice>
        </mc:AlternateContent>
        <mc:AlternateContent xmlns:mc="http://schemas.openxmlformats.org/markup-compatibility/2006">
          <mc:Choice Requires="x14">
            <control shapeId="176157" r:id="rId30" name="Check Box 29">
              <controlPr defaultSize="0" autoFill="0" autoLine="0" autoPict="0">
                <anchor moveWithCells="1">
                  <from>
                    <xdr:col>4</xdr:col>
                    <xdr:colOff>104775</xdr:colOff>
                    <xdr:row>27</xdr:row>
                    <xdr:rowOff>38100</xdr:rowOff>
                  </from>
                  <to>
                    <xdr:col>9</xdr:col>
                    <xdr:colOff>0</xdr:colOff>
                    <xdr:row>27</xdr:row>
                    <xdr:rowOff>276225</xdr:rowOff>
                  </to>
                </anchor>
              </controlPr>
            </control>
          </mc:Choice>
        </mc:AlternateContent>
        <mc:AlternateContent xmlns:mc="http://schemas.openxmlformats.org/markup-compatibility/2006">
          <mc:Choice Requires="x14">
            <control shapeId="176158" r:id="rId31" name="Check Box 30">
              <controlPr defaultSize="0" autoFill="0" autoLine="0" autoPict="0">
                <anchor moveWithCells="1">
                  <from>
                    <xdr:col>4</xdr:col>
                    <xdr:colOff>104775</xdr:colOff>
                    <xdr:row>30</xdr:row>
                    <xdr:rowOff>0</xdr:rowOff>
                  </from>
                  <to>
                    <xdr:col>9</xdr:col>
                    <xdr:colOff>0</xdr:colOff>
                    <xdr:row>30</xdr:row>
                    <xdr:rowOff>276225</xdr:rowOff>
                  </to>
                </anchor>
              </controlPr>
            </control>
          </mc:Choice>
        </mc:AlternateContent>
        <mc:AlternateContent xmlns:mc="http://schemas.openxmlformats.org/markup-compatibility/2006">
          <mc:Choice Requires="x14">
            <control shapeId="176159" r:id="rId32" name="Check Box 31">
              <controlPr defaultSize="0" autoFill="0" autoLine="0" autoPict="0" altText="January 1 - June 30, ">
                <anchor moveWithCells="1">
                  <from>
                    <xdr:col>1</xdr:col>
                    <xdr:colOff>85725</xdr:colOff>
                    <xdr:row>30</xdr:row>
                    <xdr:rowOff>0</xdr:rowOff>
                  </from>
                  <to>
                    <xdr:col>4</xdr:col>
                    <xdr:colOff>0</xdr:colOff>
                    <xdr:row>30</xdr:row>
                    <xdr:rowOff>276225</xdr:rowOff>
                  </to>
                </anchor>
              </controlPr>
            </control>
          </mc:Choice>
        </mc:AlternateContent>
        <mc:AlternateContent xmlns:mc="http://schemas.openxmlformats.org/markup-compatibility/2006">
          <mc:Choice Requires="x14">
            <control shapeId="176160" r:id="rId33" name="Check Box 32">
              <controlPr defaultSize="0" autoFill="0" autoLine="0" autoPict="0">
                <anchor moveWithCells="1">
                  <from>
                    <xdr:col>0</xdr:col>
                    <xdr:colOff>142875</xdr:colOff>
                    <xdr:row>36</xdr:row>
                    <xdr:rowOff>28575</xdr:rowOff>
                  </from>
                  <to>
                    <xdr:col>3</xdr:col>
                    <xdr:colOff>66675</xdr:colOff>
                    <xdr:row>36</xdr:row>
                    <xdr:rowOff>304800</xdr:rowOff>
                  </to>
                </anchor>
              </controlPr>
            </control>
          </mc:Choice>
        </mc:AlternateContent>
        <mc:AlternateContent xmlns:mc="http://schemas.openxmlformats.org/markup-compatibility/2006">
          <mc:Choice Requires="x14">
            <control shapeId="176161" r:id="rId34" name="Check Box 33">
              <controlPr defaultSize="0" autoFill="0" autoLine="0" autoPict="0">
                <anchor moveWithCells="1">
                  <from>
                    <xdr:col>3</xdr:col>
                    <xdr:colOff>142875</xdr:colOff>
                    <xdr:row>36</xdr:row>
                    <xdr:rowOff>9525</xdr:rowOff>
                  </from>
                  <to>
                    <xdr:col>6</xdr:col>
                    <xdr:colOff>600075</xdr:colOff>
                    <xdr:row>36</xdr:row>
                    <xdr:rowOff>304800</xdr:rowOff>
                  </to>
                </anchor>
              </controlPr>
            </control>
          </mc:Choice>
        </mc:AlternateContent>
        <mc:AlternateContent xmlns:mc="http://schemas.openxmlformats.org/markup-compatibility/2006">
          <mc:Choice Requires="x14">
            <control shapeId="176162" r:id="rId35" name="Check Box 34">
              <controlPr defaultSize="0" autoFill="0" autoLine="0" autoPict="0">
                <anchor moveWithCells="1">
                  <from>
                    <xdr:col>0</xdr:col>
                    <xdr:colOff>142875</xdr:colOff>
                    <xdr:row>37</xdr:row>
                    <xdr:rowOff>9525</xdr:rowOff>
                  </from>
                  <to>
                    <xdr:col>3</xdr:col>
                    <xdr:colOff>28575</xdr:colOff>
                    <xdr:row>37</xdr:row>
                    <xdr:rowOff>295275</xdr:rowOff>
                  </to>
                </anchor>
              </controlPr>
            </control>
          </mc:Choice>
        </mc:AlternateContent>
        <mc:AlternateContent xmlns:mc="http://schemas.openxmlformats.org/markup-compatibility/2006">
          <mc:Choice Requires="x14">
            <control shapeId="176163" r:id="rId36" name="Check Box 35">
              <controlPr defaultSize="0" autoFill="0" autoLine="0" autoPict="0">
                <anchor moveWithCells="1">
                  <from>
                    <xdr:col>0</xdr:col>
                    <xdr:colOff>142875</xdr:colOff>
                    <xdr:row>39</xdr:row>
                    <xdr:rowOff>304800</xdr:rowOff>
                  </from>
                  <to>
                    <xdr:col>2</xdr:col>
                    <xdr:colOff>1381125</xdr:colOff>
                    <xdr:row>40</xdr:row>
                    <xdr:rowOff>295275</xdr:rowOff>
                  </to>
                </anchor>
              </controlPr>
            </control>
          </mc:Choice>
        </mc:AlternateContent>
        <mc:AlternateContent xmlns:mc="http://schemas.openxmlformats.org/markup-compatibility/2006">
          <mc:Choice Requires="x14">
            <control shapeId="176164" r:id="rId37" name="Check Box 36">
              <controlPr defaultSize="0" autoFill="0" autoLine="0" autoPict="0">
                <anchor moveWithCells="1">
                  <from>
                    <xdr:col>0</xdr:col>
                    <xdr:colOff>142875</xdr:colOff>
                    <xdr:row>41</xdr:row>
                    <xdr:rowOff>9525</xdr:rowOff>
                  </from>
                  <to>
                    <xdr:col>2</xdr:col>
                    <xdr:colOff>1400175</xdr:colOff>
                    <xdr:row>41</xdr:row>
                    <xdr:rowOff>304800</xdr:rowOff>
                  </to>
                </anchor>
              </controlPr>
            </control>
          </mc:Choice>
        </mc:AlternateContent>
        <mc:AlternateContent xmlns:mc="http://schemas.openxmlformats.org/markup-compatibility/2006">
          <mc:Choice Requires="x14">
            <control shapeId="176165" r:id="rId38" name="Check Box 37">
              <controlPr defaultSize="0" autoFill="0" autoLine="0" autoPict="0">
                <anchor moveWithCells="1">
                  <from>
                    <xdr:col>0</xdr:col>
                    <xdr:colOff>142875</xdr:colOff>
                    <xdr:row>44</xdr:row>
                    <xdr:rowOff>0</xdr:rowOff>
                  </from>
                  <to>
                    <xdr:col>3</xdr:col>
                    <xdr:colOff>0</xdr:colOff>
                    <xdr:row>45</xdr:row>
                    <xdr:rowOff>0</xdr:rowOff>
                  </to>
                </anchor>
              </controlPr>
            </control>
          </mc:Choice>
        </mc:AlternateContent>
        <mc:AlternateContent xmlns:mc="http://schemas.openxmlformats.org/markup-compatibility/2006">
          <mc:Choice Requires="x14">
            <control shapeId="176167" r:id="rId39" name="Check Box 39">
              <controlPr defaultSize="0" autoFill="0" autoLine="0" autoPict="0">
                <anchor moveWithCells="1">
                  <from>
                    <xdr:col>0</xdr:col>
                    <xdr:colOff>142875</xdr:colOff>
                    <xdr:row>47</xdr:row>
                    <xdr:rowOff>304800</xdr:rowOff>
                  </from>
                  <to>
                    <xdr:col>1</xdr:col>
                    <xdr:colOff>457200</xdr:colOff>
                    <xdr:row>48</xdr:row>
                    <xdr:rowOff>295275</xdr:rowOff>
                  </to>
                </anchor>
              </controlPr>
            </control>
          </mc:Choice>
        </mc:AlternateContent>
        <mc:AlternateContent xmlns:mc="http://schemas.openxmlformats.org/markup-compatibility/2006">
          <mc:Choice Requires="x14">
            <control shapeId="176168" r:id="rId40" name="Check Box 40">
              <controlPr defaultSize="0" autoFill="0" autoLine="0" autoPict="0">
                <anchor moveWithCells="1">
                  <from>
                    <xdr:col>0</xdr:col>
                    <xdr:colOff>142875</xdr:colOff>
                    <xdr:row>49</xdr:row>
                    <xdr:rowOff>9525</xdr:rowOff>
                  </from>
                  <to>
                    <xdr:col>3</xdr:col>
                    <xdr:colOff>0</xdr:colOff>
                    <xdr:row>50</xdr:row>
                    <xdr:rowOff>0</xdr:rowOff>
                  </to>
                </anchor>
              </controlPr>
            </control>
          </mc:Choice>
        </mc:AlternateContent>
        <mc:AlternateContent xmlns:mc="http://schemas.openxmlformats.org/markup-compatibility/2006">
          <mc:Choice Requires="x14">
            <control shapeId="176169" r:id="rId41" name="Check Box 41">
              <controlPr defaultSize="0" autoFill="0" autoLine="0" autoPict="0">
                <anchor moveWithCells="1">
                  <from>
                    <xdr:col>0</xdr:col>
                    <xdr:colOff>142875</xdr:colOff>
                    <xdr:row>50</xdr:row>
                    <xdr:rowOff>0</xdr:rowOff>
                  </from>
                  <to>
                    <xdr:col>3</xdr:col>
                    <xdr:colOff>9525</xdr:colOff>
                    <xdr:row>50</xdr:row>
                    <xdr:rowOff>295275</xdr:rowOff>
                  </to>
                </anchor>
              </controlPr>
            </control>
          </mc:Choice>
        </mc:AlternateContent>
        <mc:AlternateContent xmlns:mc="http://schemas.openxmlformats.org/markup-compatibility/2006">
          <mc:Choice Requires="x14">
            <control shapeId="176170" r:id="rId42" name="Check Box 42">
              <controlPr defaultSize="0" autoFill="0" autoLine="0" autoPict="0">
                <anchor moveWithCells="1">
                  <from>
                    <xdr:col>0</xdr:col>
                    <xdr:colOff>142875</xdr:colOff>
                    <xdr:row>53</xdr:row>
                    <xdr:rowOff>9525</xdr:rowOff>
                  </from>
                  <to>
                    <xdr:col>2</xdr:col>
                    <xdr:colOff>1400175</xdr:colOff>
                    <xdr:row>54</xdr:row>
                    <xdr:rowOff>9525</xdr:rowOff>
                  </to>
                </anchor>
              </controlPr>
            </control>
          </mc:Choice>
        </mc:AlternateContent>
        <mc:AlternateContent xmlns:mc="http://schemas.openxmlformats.org/markup-compatibility/2006">
          <mc:Choice Requires="x14">
            <control shapeId="176171" r:id="rId43" name="Check Box 43">
              <controlPr defaultSize="0" autoFill="0" autoLine="0" autoPict="0">
                <anchor moveWithCells="1">
                  <from>
                    <xdr:col>0</xdr:col>
                    <xdr:colOff>142875</xdr:colOff>
                    <xdr:row>54</xdr:row>
                    <xdr:rowOff>0</xdr:rowOff>
                  </from>
                  <to>
                    <xdr:col>3</xdr:col>
                    <xdr:colOff>9525</xdr:colOff>
                    <xdr:row>54</xdr:row>
                    <xdr:rowOff>295275</xdr:rowOff>
                  </to>
                </anchor>
              </controlPr>
            </control>
          </mc:Choice>
        </mc:AlternateContent>
        <mc:AlternateContent xmlns:mc="http://schemas.openxmlformats.org/markup-compatibility/2006">
          <mc:Choice Requires="x14">
            <control shapeId="176172" r:id="rId44" name="Check Box 44">
              <controlPr defaultSize="0" autoFill="0" autoLine="0" autoPict="0">
                <anchor moveWithCells="1">
                  <from>
                    <xdr:col>0</xdr:col>
                    <xdr:colOff>142875</xdr:colOff>
                    <xdr:row>57</xdr:row>
                    <xdr:rowOff>9525</xdr:rowOff>
                  </from>
                  <to>
                    <xdr:col>3</xdr:col>
                    <xdr:colOff>0</xdr:colOff>
                    <xdr:row>58</xdr:row>
                    <xdr:rowOff>0</xdr:rowOff>
                  </to>
                </anchor>
              </controlPr>
            </control>
          </mc:Choice>
        </mc:AlternateContent>
        <mc:AlternateContent xmlns:mc="http://schemas.openxmlformats.org/markup-compatibility/2006">
          <mc:Choice Requires="x14">
            <control shapeId="176173" r:id="rId45" name="Check Box 45">
              <controlPr defaultSize="0" autoFill="0" autoLine="0" autoPict="0">
                <anchor moveWithCells="1">
                  <from>
                    <xdr:col>0</xdr:col>
                    <xdr:colOff>142875</xdr:colOff>
                    <xdr:row>58</xdr:row>
                    <xdr:rowOff>0</xdr:rowOff>
                  </from>
                  <to>
                    <xdr:col>2</xdr:col>
                    <xdr:colOff>1400175</xdr:colOff>
                    <xdr:row>59</xdr:row>
                    <xdr:rowOff>0</xdr:rowOff>
                  </to>
                </anchor>
              </controlPr>
            </control>
          </mc:Choice>
        </mc:AlternateContent>
        <mc:AlternateContent xmlns:mc="http://schemas.openxmlformats.org/markup-compatibility/2006">
          <mc:Choice Requires="x14">
            <control shapeId="176174" r:id="rId46" name="Check Box 46">
              <controlPr defaultSize="0" autoFill="0" autoLine="0" autoPict="0">
                <anchor moveWithCells="1">
                  <from>
                    <xdr:col>0</xdr:col>
                    <xdr:colOff>142875</xdr:colOff>
                    <xdr:row>61</xdr:row>
                    <xdr:rowOff>9525</xdr:rowOff>
                  </from>
                  <to>
                    <xdr:col>2</xdr:col>
                    <xdr:colOff>1381125</xdr:colOff>
                    <xdr:row>61</xdr:row>
                    <xdr:rowOff>304800</xdr:rowOff>
                  </to>
                </anchor>
              </controlPr>
            </control>
          </mc:Choice>
        </mc:AlternateContent>
        <mc:AlternateContent xmlns:mc="http://schemas.openxmlformats.org/markup-compatibility/2006">
          <mc:Choice Requires="x14">
            <control shapeId="176175" r:id="rId47" name="Check Box 47">
              <controlPr defaultSize="0" autoFill="0" autoLine="0" autoPict="0">
                <anchor moveWithCells="1">
                  <from>
                    <xdr:col>0</xdr:col>
                    <xdr:colOff>142875</xdr:colOff>
                    <xdr:row>62</xdr:row>
                    <xdr:rowOff>0</xdr:rowOff>
                  </from>
                  <to>
                    <xdr:col>3</xdr:col>
                    <xdr:colOff>9525</xdr:colOff>
                    <xdr:row>62</xdr:row>
                    <xdr:rowOff>295275</xdr:rowOff>
                  </to>
                </anchor>
              </controlPr>
            </control>
          </mc:Choice>
        </mc:AlternateContent>
        <mc:AlternateContent xmlns:mc="http://schemas.openxmlformats.org/markup-compatibility/2006">
          <mc:Choice Requires="x14">
            <control shapeId="176176" r:id="rId48" name="Check Box 48">
              <controlPr defaultSize="0" autoFill="0" autoLine="0" autoPict="0">
                <anchor moveWithCells="1">
                  <from>
                    <xdr:col>3</xdr:col>
                    <xdr:colOff>142875</xdr:colOff>
                    <xdr:row>37</xdr:row>
                    <xdr:rowOff>0</xdr:rowOff>
                  </from>
                  <to>
                    <xdr:col>7</xdr:col>
                    <xdr:colOff>9525</xdr:colOff>
                    <xdr:row>38</xdr:row>
                    <xdr:rowOff>0</xdr:rowOff>
                  </to>
                </anchor>
              </controlPr>
            </control>
          </mc:Choice>
        </mc:AlternateContent>
        <mc:AlternateContent xmlns:mc="http://schemas.openxmlformats.org/markup-compatibility/2006">
          <mc:Choice Requires="x14">
            <control shapeId="176177" r:id="rId49" name="Check Box 49">
              <controlPr defaultSize="0" autoFill="0" autoLine="0" autoPict="0">
                <anchor moveWithCells="1">
                  <from>
                    <xdr:col>3</xdr:col>
                    <xdr:colOff>142875</xdr:colOff>
                    <xdr:row>40</xdr:row>
                    <xdr:rowOff>9525</xdr:rowOff>
                  </from>
                  <to>
                    <xdr:col>7</xdr:col>
                    <xdr:colOff>9525</xdr:colOff>
                    <xdr:row>40</xdr:row>
                    <xdr:rowOff>304800</xdr:rowOff>
                  </to>
                </anchor>
              </controlPr>
            </control>
          </mc:Choice>
        </mc:AlternateContent>
        <mc:AlternateContent xmlns:mc="http://schemas.openxmlformats.org/markup-compatibility/2006">
          <mc:Choice Requires="x14">
            <control shapeId="176178" r:id="rId50" name="Check Box 50">
              <controlPr defaultSize="0" autoFill="0" autoLine="0" autoPict="0">
                <anchor moveWithCells="1">
                  <from>
                    <xdr:col>3</xdr:col>
                    <xdr:colOff>142875</xdr:colOff>
                    <xdr:row>41</xdr:row>
                    <xdr:rowOff>0</xdr:rowOff>
                  </from>
                  <to>
                    <xdr:col>7</xdr:col>
                    <xdr:colOff>0</xdr:colOff>
                    <xdr:row>41</xdr:row>
                    <xdr:rowOff>304800</xdr:rowOff>
                  </to>
                </anchor>
              </controlPr>
            </control>
          </mc:Choice>
        </mc:AlternateContent>
        <mc:AlternateContent xmlns:mc="http://schemas.openxmlformats.org/markup-compatibility/2006">
          <mc:Choice Requires="x14">
            <control shapeId="176179" r:id="rId51" name="Check Box 51">
              <controlPr defaultSize="0" autoFill="0" autoLine="0" autoPict="0">
                <anchor moveWithCells="1">
                  <from>
                    <xdr:col>3</xdr:col>
                    <xdr:colOff>142875</xdr:colOff>
                    <xdr:row>44</xdr:row>
                    <xdr:rowOff>9525</xdr:rowOff>
                  </from>
                  <to>
                    <xdr:col>6</xdr:col>
                    <xdr:colOff>600075</xdr:colOff>
                    <xdr:row>44</xdr:row>
                    <xdr:rowOff>304800</xdr:rowOff>
                  </to>
                </anchor>
              </controlPr>
            </control>
          </mc:Choice>
        </mc:AlternateContent>
        <mc:AlternateContent xmlns:mc="http://schemas.openxmlformats.org/markup-compatibility/2006">
          <mc:Choice Requires="x14">
            <control shapeId="176180" r:id="rId52" name="Check Box 52">
              <controlPr defaultSize="0" autoFill="0" autoLine="0" autoPict="0">
                <anchor moveWithCells="1">
                  <from>
                    <xdr:col>3</xdr:col>
                    <xdr:colOff>142875</xdr:colOff>
                    <xdr:row>45</xdr:row>
                    <xdr:rowOff>0</xdr:rowOff>
                  </from>
                  <to>
                    <xdr:col>7</xdr:col>
                    <xdr:colOff>9525</xdr:colOff>
                    <xdr:row>46</xdr:row>
                    <xdr:rowOff>0</xdr:rowOff>
                  </to>
                </anchor>
              </controlPr>
            </control>
          </mc:Choice>
        </mc:AlternateContent>
        <mc:AlternateContent xmlns:mc="http://schemas.openxmlformats.org/markup-compatibility/2006">
          <mc:Choice Requires="x14">
            <control shapeId="176181" r:id="rId53" name="Check Box 53">
              <controlPr defaultSize="0" autoFill="0" autoLine="0" autoPict="0">
                <anchor moveWithCells="1">
                  <from>
                    <xdr:col>3</xdr:col>
                    <xdr:colOff>142875</xdr:colOff>
                    <xdr:row>48</xdr:row>
                    <xdr:rowOff>0</xdr:rowOff>
                  </from>
                  <to>
                    <xdr:col>6</xdr:col>
                    <xdr:colOff>600075</xdr:colOff>
                    <xdr:row>49</xdr:row>
                    <xdr:rowOff>0</xdr:rowOff>
                  </to>
                </anchor>
              </controlPr>
            </control>
          </mc:Choice>
        </mc:AlternateContent>
        <mc:AlternateContent xmlns:mc="http://schemas.openxmlformats.org/markup-compatibility/2006">
          <mc:Choice Requires="x14">
            <control shapeId="176182" r:id="rId54" name="Check Box 54">
              <controlPr defaultSize="0" autoFill="0" autoLine="0" autoPict="0">
                <anchor moveWithCells="1">
                  <from>
                    <xdr:col>3</xdr:col>
                    <xdr:colOff>142875</xdr:colOff>
                    <xdr:row>49</xdr:row>
                    <xdr:rowOff>9525</xdr:rowOff>
                  </from>
                  <to>
                    <xdr:col>6</xdr:col>
                    <xdr:colOff>600075</xdr:colOff>
                    <xdr:row>49</xdr:row>
                    <xdr:rowOff>304800</xdr:rowOff>
                  </to>
                </anchor>
              </controlPr>
            </control>
          </mc:Choice>
        </mc:AlternateContent>
        <mc:AlternateContent xmlns:mc="http://schemas.openxmlformats.org/markup-compatibility/2006">
          <mc:Choice Requires="x14">
            <control shapeId="176183" r:id="rId55" name="Check Box 55">
              <controlPr defaultSize="0" autoFill="0" autoLine="0" autoPict="0">
                <anchor moveWithCells="1">
                  <from>
                    <xdr:col>3</xdr:col>
                    <xdr:colOff>142875</xdr:colOff>
                    <xdr:row>50</xdr:row>
                    <xdr:rowOff>9525</xdr:rowOff>
                  </from>
                  <to>
                    <xdr:col>7</xdr:col>
                    <xdr:colOff>0</xdr:colOff>
                    <xdr:row>51</xdr:row>
                    <xdr:rowOff>0</xdr:rowOff>
                  </to>
                </anchor>
              </controlPr>
            </control>
          </mc:Choice>
        </mc:AlternateContent>
        <mc:AlternateContent xmlns:mc="http://schemas.openxmlformats.org/markup-compatibility/2006">
          <mc:Choice Requires="x14">
            <control shapeId="176184" r:id="rId56" name="Check Box 56">
              <controlPr defaultSize="0" autoFill="0" autoLine="0" autoPict="0">
                <anchor moveWithCells="1">
                  <from>
                    <xdr:col>3</xdr:col>
                    <xdr:colOff>142875</xdr:colOff>
                    <xdr:row>53</xdr:row>
                    <xdr:rowOff>9525</xdr:rowOff>
                  </from>
                  <to>
                    <xdr:col>7</xdr:col>
                    <xdr:colOff>0</xdr:colOff>
                    <xdr:row>53</xdr:row>
                    <xdr:rowOff>304800</xdr:rowOff>
                  </to>
                </anchor>
              </controlPr>
            </control>
          </mc:Choice>
        </mc:AlternateContent>
        <mc:AlternateContent xmlns:mc="http://schemas.openxmlformats.org/markup-compatibility/2006">
          <mc:Choice Requires="x14">
            <control shapeId="176185" r:id="rId57" name="Check Box 57">
              <controlPr defaultSize="0" autoFill="0" autoLine="0" autoPict="0">
                <anchor moveWithCells="1">
                  <from>
                    <xdr:col>3</xdr:col>
                    <xdr:colOff>142875</xdr:colOff>
                    <xdr:row>54</xdr:row>
                    <xdr:rowOff>0</xdr:rowOff>
                  </from>
                  <to>
                    <xdr:col>7</xdr:col>
                    <xdr:colOff>0</xdr:colOff>
                    <xdr:row>54</xdr:row>
                    <xdr:rowOff>295275</xdr:rowOff>
                  </to>
                </anchor>
              </controlPr>
            </control>
          </mc:Choice>
        </mc:AlternateContent>
        <mc:AlternateContent xmlns:mc="http://schemas.openxmlformats.org/markup-compatibility/2006">
          <mc:Choice Requires="x14">
            <control shapeId="176186" r:id="rId58" name="Check Box 58">
              <controlPr defaultSize="0" autoFill="0" autoLine="0" autoPict="0">
                <anchor moveWithCells="1">
                  <from>
                    <xdr:col>3</xdr:col>
                    <xdr:colOff>142875</xdr:colOff>
                    <xdr:row>57</xdr:row>
                    <xdr:rowOff>0</xdr:rowOff>
                  </from>
                  <to>
                    <xdr:col>6</xdr:col>
                    <xdr:colOff>600075</xdr:colOff>
                    <xdr:row>58</xdr:row>
                    <xdr:rowOff>0</xdr:rowOff>
                  </to>
                </anchor>
              </controlPr>
            </control>
          </mc:Choice>
        </mc:AlternateContent>
        <mc:AlternateContent xmlns:mc="http://schemas.openxmlformats.org/markup-compatibility/2006">
          <mc:Choice Requires="x14">
            <control shapeId="176187" r:id="rId59" name="Check Box 59">
              <controlPr defaultSize="0" autoFill="0" autoLine="0" autoPict="0">
                <anchor moveWithCells="1">
                  <from>
                    <xdr:col>3</xdr:col>
                    <xdr:colOff>142875</xdr:colOff>
                    <xdr:row>58</xdr:row>
                    <xdr:rowOff>0</xdr:rowOff>
                  </from>
                  <to>
                    <xdr:col>7</xdr:col>
                    <xdr:colOff>0</xdr:colOff>
                    <xdr:row>59</xdr:row>
                    <xdr:rowOff>0</xdr:rowOff>
                  </to>
                </anchor>
              </controlPr>
            </control>
          </mc:Choice>
        </mc:AlternateContent>
        <mc:AlternateContent xmlns:mc="http://schemas.openxmlformats.org/markup-compatibility/2006">
          <mc:Choice Requires="x14">
            <control shapeId="176188" r:id="rId60" name="Check Box 60">
              <controlPr defaultSize="0" autoFill="0" autoLine="0" autoPict="0">
                <anchor moveWithCells="1">
                  <from>
                    <xdr:col>3</xdr:col>
                    <xdr:colOff>142875</xdr:colOff>
                    <xdr:row>61</xdr:row>
                    <xdr:rowOff>9525</xdr:rowOff>
                  </from>
                  <to>
                    <xdr:col>7</xdr:col>
                    <xdr:colOff>0</xdr:colOff>
                    <xdr:row>62</xdr:row>
                    <xdr:rowOff>0</xdr:rowOff>
                  </to>
                </anchor>
              </controlPr>
            </control>
          </mc:Choice>
        </mc:AlternateContent>
        <mc:AlternateContent xmlns:mc="http://schemas.openxmlformats.org/markup-compatibility/2006">
          <mc:Choice Requires="x14">
            <control shapeId="176189" r:id="rId61" name="Check Box 61">
              <controlPr defaultSize="0" autoFill="0" autoLine="0" autoPict="0">
                <anchor moveWithCells="1">
                  <from>
                    <xdr:col>3</xdr:col>
                    <xdr:colOff>142875</xdr:colOff>
                    <xdr:row>62</xdr:row>
                    <xdr:rowOff>0</xdr:rowOff>
                  </from>
                  <to>
                    <xdr:col>6</xdr:col>
                    <xdr:colOff>600075</xdr:colOff>
                    <xdr:row>62</xdr:row>
                    <xdr:rowOff>304800</xdr:rowOff>
                  </to>
                </anchor>
              </controlPr>
            </control>
          </mc:Choice>
        </mc:AlternateContent>
        <mc:AlternateContent xmlns:mc="http://schemas.openxmlformats.org/markup-compatibility/2006">
          <mc:Choice Requires="x14">
            <control shapeId="176190" r:id="rId62" name="Check Box 62">
              <controlPr defaultSize="0" autoFill="0" autoLine="0" autoPict="0">
                <anchor moveWithCells="1">
                  <from>
                    <xdr:col>0</xdr:col>
                    <xdr:colOff>142875</xdr:colOff>
                    <xdr:row>64</xdr:row>
                    <xdr:rowOff>304800</xdr:rowOff>
                  </from>
                  <to>
                    <xdr:col>3</xdr:col>
                    <xdr:colOff>0</xdr:colOff>
                    <xdr:row>66</xdr:row>
                    <xdr:rowOff>9525</xdr:rowOff>
                  </to>
                </anchor>
              </controlPr>
            </control>
          </mc:Choice>
        </mc:AlternateContent>
        <mc:AlternateContent xmlns:mc="http://schemas.openxmlformats.org/markup-compatibility/2006">
          <mc:Choice Requires="x14">
            <control shapeId="176191" r:id="rId63" name="Check Box 63">
              <controlPr defaultSize="0" autoFill="0" autoLine="0" autoPict="0">
                <anchor moveWithCells="1">
                  <from>
                    <xdr:col>0</xdr:col>
                    <xdr:colOff>142875</xdr:colOff>
                    <xdr:row>66</xdr:row>
                    <xdr:rowOff>0</xdr:rowOff>
                  </from>
                  <to>
                    <xdr:col>3</xdr:col>
                    <xdr:colOff>0</xdr:colOff>
                    <xdr:row>66</xdr:row>
                    <xdr:rowOff>295275</xdr:rowOff>
                  </to>
                </anchor>
              </controlPr>
            </control>
          </mc:Choice>
        </mc:AlternateContent>
        <mc:AlternateContent xmlns:mc="http://schemas.openxmlformats.org/markup-compatibility/2006">
          <mc:Choice Requires="x14">
            <control shapeId="176192" r:id="rId64" name="Check Box 64">
              <controlPr defaultSize="0" autoFill="0" autoLine="0" autoPict="0">
                <anchor moveWithCells="1">
                  <from>
                    <xdr:col>3</xdr:col>
                    <xdr:colOff>142875</xdr:colOff>
                    <xdr:row>65</xdr:row>
                    <xdr:rowOff>9525</xdr:rowOff>
                  </from>
                  <to>
                    <xdr:col>6</xdr:col>
                    <xdr:colOff>600075</xdr:colOff>
                    <xdr:row>66</xdr:row>
                    <xdr:rowOff>0</xdr:rowOff>
                  </to>
                </anchor>
              </controlPr>
            </control>
          </mc:Choice>
        </mc:AlternateContent>
        <mc:AlternateContent xmlns:mc="http://schemas.openxmlformats.org/markup-compatibility/2006">
          <mc:Choice Requires="x14">
            <control shapeId="176193" r:id="rId65" name="Check Box 65">
              <controlPr defaultSize="0" autoFill="0" autoLine="0" autoPict="0">
                <anchor moveWithCells="1">
                  <from>
                    <xdr:col>3</xdr:col>
                    <xdr:colOff>142875</xdr:colOff>
                    <xdr:row>65</xdr:row>
                    <xdr:rowOff>304800</xdr:rowOff>
                  </from>
                  <to>
                    <xdr:col>7</xdr:col>
                    <xdr:colOff>0</xdr:colOff>
                    <xdr:row>66</xdr:row>
                    <xdr:rowOff>304800</xdr:rowOff>
                  </to>
                </anchor>
              </controlPr>
            </control>
          </mc:Choice>
        </mc:AlternateContent>
        <mc:AlternateContent xmlns:mc="http://schemas.openxmlformats.org/markup-compatibility/2006">
          <mc:Choice Requires="x14">
            <control shapeId="176195" r:id="rId66" name="Check Box 67">
              <controlPr defaultSize="0" autoFill="0" autoLine="0" autoPict="0">
                <anchor moveWithCells="1">
                  <from>
                    <xdr:col>0</xdr:col>
                    <xdr:colOff>142875</xdr:colOff>
                    <xdr:row>45</xdr:row>
                    <xdr:rowOff>9525</xdr:rowOff>
                  </from>
                  <to>
                    <xdr:col>2</xdr:col>
                    <xdr:colOff>1400175</xdr:colOff>
                    <xdr:row>45</xdr:row>
                    <xdr:rowOff>304800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E2B89-6890-4BFD-AA70-3A1F5B6F76FA}">
  <sheetPr>
    <pageSetUpPr fitToPage="1"/>
  </sheetPr>
  <dimension ref="A1:L69"/>
  <sheetViews>
    <sheetView showGridLines="0" topLeftCell="A2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571</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70" priority="2" operator="equal">
      <formula>"varies"</formula>
    </cfRule>
  </conditionalFormatting>
  <conditionalFormatting sqref="G45:G62">
    <cfRule type="cellIs" dxfId="669" priority="1" operator="equal">
      <formula>"varies"</formula>
    </cfRule>
  </conditionalFormatting>
  <dataValidations count="1">
    <dataValidation type="list" showInputMessage="1" showErrorMessage="1" sqref="E45:E69" xr:uid="{1E8BF7CF-6EF4-43CE-B11C-5868BB4A4C77}">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7045A-AB5C-455A-99E9-6A47995D8C8F}">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578</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68" priority="2" operator="equal">
      <formula>"varies"</formula>
    </cfRule>
  </conditionalFormatting>
  <conditionalFormatting sqref="G45:G62">
    <cfRule type="cellIs" dxfId="667" priority="1" operator="equal">
      <formula>"varies"</formula>
    </cfRule>
  </conditionalFormatting>
  <dataValidations count="1">
    <dataValidation type="list" showInputMessage="1" showErrorMessage="1" sqref="E45:E69" xr:uid="{01455E47-3139-4103-BBBA-836F6BCCBE06}">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F0918-1BC8-4B8A-9197-FF0C814C68E4}">
  <sheetPr>
    <pageSetUpPr fitToPage="1"/>
  </sheetPr>
  <dimension ref="A1:L69"/>
  <sheetViews>
    <sheetView showGridLines="0" topLeftCell="A4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573</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66" priority="2" operator="equal">
      <formula>"varies"</formula>
    </cfRule>
  </conditionalFormatting>
  <conditionalFormatting sqref="G45:G62">
    <cfRule type="cellIs" dxfId="665" priority="1" operator="equal">
      <formula>"varies"</formula>
    </cfRule>
  </conditionalFormatting>
  <dataValidations count="1">
    <dataValidation type="list" showInputMessage="1" showErrorMessage="1" sqref="E45:E69" xr:uid="{D5538F82-C646-44E6-A667-BE8C043B5ADF}">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1095-E5B5-464B-BA7D-04AF15EDEF8A}">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582</v>
      </c>
      <c r="G43" s="694"/>
      <c r="H43" s="694"/>
      <c r="I43" s="695"/>
      <c r="J43" s="278"/>
    </row>
    <row r="44" spans="1:10" ht="41.25" customHeight="1">
      <c r="B44" s="829" t="s">
        <v>951</v>
      </c>
      <c r="C44" s="835" t="s">
        <v>953</v>
      </c>
      <c r="D44" s="830" t="s">
        <v>954</v>
      </c>
      <c r="E44" s="830" t="s">
        <v>956</v>
      </c>
      <c r="F44" s="831" t="s">
        <v>952</v>
      </c>
      <c r="G44" s="832" t="s">
        <v>309</v>
      </c>
      <c r="I44" s="11"/>
      <c r="J44" s="8"/>
    </row>
    <row r="45" spans="1:10" ht="15.75">
      <c r="B45" s="809"/>
      <c r="C45" s="836"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36"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36"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36"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36"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36"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36"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36"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36"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36"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36"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36"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36"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36"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36"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36"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36"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36"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36"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36"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36"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36"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36"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36"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36"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64" priority="2" operator="equal">
      <formula>"varies"</formula>
    </cfRule>
  </conditionalFormatting>
  <conditionalFormatting sqref="G45:G62">
    <cfRule type="cellIs" dxfId="663" priority="1" operator="equal">
      <formula>"varies"</formula>
    </cfRule>
  </conditionalFormatting>
  <dataValidations count="1">
    <dataValidation type="list" showInputMessage="1" showErrorMessage="1" sqref="E45:E69" xr:uid="{9AB9913B-E80B-4237-8E7C-535BE014A3EE}">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EDFC-5EA0-4790-BB5D-B2951165C59D}">
  <sheetPr>
    <pageSetUpPr fitToPage="1"/>
  </sheetPr>
  <dimension ref="A1:L69"/>
  <sheetViews>
    <sheetView showGridLines="0" topLeftCell="A4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572</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62" priority="2" operator="equal">
      <formula>"varies"</formula>
    </cfRule>
  </conditionalFormatting>
  <conditionalFormatting sqref="G45:G62">
    <cfRule type="cellIs" dxfId="661" priority="1" operator="equal">
      <formula>"varies"</formula>
    </cfRule>
  </conditionalFormatting>
  <dataValidations count="1">
    <dataValidation type="list" showInputMessage="1" showErrorMessage="1" sqref="E45:E69" xr:uid="{CB87564B-8114-41F9-B7B7-72F5E20621B2}">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3EEA-536C-480A-891B-033D8233FC73}">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581</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60" priority="2" operator="equal">
      <formula>"varies"</formula>
    </cfRule>
  </conditionalFormatting>
  <conditionalFormatting sqref="G45:G62">
    <cfRule type="cellIs" dxfId="659" priority="1" operator="equal">
      <formula>"varies"</formula>
    </cfRule>
  </conditionalFormatting>
  <dataValidations count="1">
    <dataValidation type="list" showInputMessage="1" showErrorMessage="1" sqref="E45:E69" xr:uid="{769B970F-06DA-42FC-B953-18DCA56B7FCD}">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0487-266F-48A1-9220-C25179BA374F}">
  <sheetPr>
    <pageSetUpPr fitToPage="1"/>
  </sheetPr>
  <dimension ref="A1:L69"/>
  <sheetViews>
    <sheetView showGridLines="0" topLeftCell="A4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580</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58" priority="2" operator="equal">
      <formula>"varies"</formula>
    </cfRule>
  </conditionalFormatting>
  <conditionalFormatting sqref="G45:G62">
    <cfRule type="cellIs" dxfId="657" priority="1" operator="equal">
      <formula>"varies"</formula>
    </cfRule>
  </conditionalFormatting>
  <dataValidations count="1">
    <dataValidation type="list" showInputMessage="1" showErrorMessage="1" sqref="E45:E69" xr:uid="{B7C5C7D3-11CE-41B3-9237-C6CBBC478206}">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I173"/>
  <sheetViews>
    <sheetView workbookViewId="0">
      <selection activeCell="D17" sqref="D17"/>
    </sheetView>
  </sheetViews>
  <sheetFormatPr defaultColWidth="9.140625" defaultRowHeight="15"/>
  <cols>
    <col min="1" max="1" width="32" customWidth="1"/>
    <col min="2" max="2" width="4.140625" style="35" customWidth="1"/>
    <col min="3" max="3" width="34.85546875" style="628" customWidth="1"/>
    <col min="4" max="4" width="18.42578125" style="629" bestFit="1" customWidth="1"/>
    <col min="5" max="5" width="9.140625" style="200" bestFit="1" customWidth="1"/>
    <col min="6" max="6" width="14.5703125" customWidth="1"/>
    <col min="7" max="7" width="28.85546875" customWidth="1"/>
    <col min="8" max="8" width="1.5703125" customWidth="1"/>
    <col min="9" max="9" width="16.42578125" customWidth="1"/>
  </cols>
  <sheetData>
    <row r="1" spans="1:9">
      <c r="C1"/>
    </row>
    <row r="2" spans="1:9" ht="23.25">
      <c r="C2"/>
      <c r="G2" s="621" t="s">
        <v>123</v>
      </c>
      <c r="I2" s="623" t="s">
        <v>124</v>
      </c>
    </row>
    <row r="3" spans="1:9">
      <c r="A3" s="631" t="s">
        <v>525</v>
      </c>
      <c r="C3"/>
      <c r="D3" s="769"/>
      <c r="G3" s="622">
        <f>'Pg 19 - Part 8 (1)'!Q66</f>
        <v>0</v>
      </c>
      <c r="I3" s="622">
        <f>'Pg 19 - 3.75 Fee Part 8 (1)'!Q66</f>
        <v>0</v>
      </c>
    </row>
    <row r="4" spans="1:9">
      <c r="C4"/>
      <c r="D4" s="632" t="str">
        <f>IF(OR(D3=D6,D6=0),"OK","OUT OF BALANCE")</f>
        <v>OK</v>
      </c>
      <c r="E4" s="597" t="s">
        <v>526</v>
      </c>
      <c r="F4" s="596"/>
      <c r="G4" s="598" t="str">
        <f>IF(OR(G3=D3,D6=0),"OK","OUT OF BALANCE")</f>
        <v>OK</v>
      </c>
      <c r="I4" s="598" t="str">
        <f>IF(OR(I3=D3,D6=0),"OK","OUT OF BALANCE")</f>
        <v>OK</v>
      </c>
    </row>
    <row r="5" spans="1:9">
      <c r="C5"/>
      <c r="D5" s="633"/>
      <c r="E5" s="279"/>
    </row>
    <row r="6" spans="1:9">
      <c r="A6" s="631" t="s">
        <v>127</v>
      </c>
      <c r="C6"/>
      <c r="D6" s="768">
        <f>SUM(D9:D169)</f>
        <v>0</v>
      </c>
    </row>
    <row r="7" spans="1:9">
      <c r="A7" s="631"/>
      <c r="C7"/>
      <c r="D7" s="634"/>
    </row>
    <row r="8" spans="1:9">
      <c r="A8" s="631" t="s">
        <v>126</v>
      </c>
      <c r="C8" s="631" t="s">
        <v>196</v>
      </c>
      <c r="D8" s="635" t="s">
        <v>643</v>
      </c>
    </row>
    <row r="9" spans="1:9">
      <c r="A9" s="637" t="s">
        <v>533</v>
      </c>
      <c r="B9" s="638">
        <v>1</v>
      </c>
      <c r="C9" s="593"/>
      <c r="D9" s="765"/>
      <c r="F9" s="206"/>
    </row>
    <row r="10" spans="1:9">
      <c r="A10" s="639" t="s">
        <v>534</v>
      </c>
      <c r="B10" s="35">
        <v>2</v>
      </c>
      <c r="C10" s="594"/>
      <c r="D10" s="766"/>
      <c r="F10" s="206"/>
    </row>
    <row r="11" spans="1:9">
      <c r="A11" s="639" t="s">
        <v>535</v>
      </c>
      <c r="B11" s="35">
        <v>3</v>
      </c>
      <c r="C11" s="594"/>
      <c r="D11" s="766"/>
      <c r="F11" s="206"/>
    </row>
    <row r="12" spans="1:9">
      <c r="A12" s="639" t="s">
        <v>536</v>
      </c>
      <c r="B12" s="35">
        <v>4</v>
      </c>
      <c r="C12" s="594"/>
      <c r="D12" s="766"/>
    </row>
    <row r="13" spans="1:9">
      <c r="A13" s="639" t="s">
        <v>537</v>
      </c>
      <c r="B13" s="35">
        <v>5</v>
      </c>
      <c r="C13" s="594"/>
      <c r="D13" s="766"/>
    </row>
    <row r="14" spans="1:9">
      <c r="A14" s="639" t="s">
        <v>538</v>
      </c>
      <c r="B14" s="35">
        <v>6</v>
      </c>
      <c r="C14" s="594"/>
      <c r="D14" s="766"/>
    </row>
    <row r="15" spans="1:9">
      <c r="A15" s="639" t="s">
        <v>539</v>
      </c>
      <c r="B15" s="35">
        <v>7</v>
      </c>
      <c r="C15" s="594"/>
      <c r="D15" s="766"/>
    </row>
    <row r="16" spans="1:9">
      <c r="A16" s="639" t="s">
        <v>540</v>
      </c>
      <c r="B16" s="35">
        <v>8</v>
      </c>
      <c r="C16" s="594"/>
      <c r="D16" s="766"/>
    </row>
    <row r="17" spans="1:4">
      <c r="A17" s="639" t="s">
        <v>541</v>
      </c>
      <c r="B17" s="35">
        <v>9</v>
      </c>
      <c r="C17" s="594"/>
      <c r="D17" s="766"/>
    </row>
    <row r="18" spans="1:4">
      <c r="A18" s="639" t="s">
        <v>542</v>
      </c>
      <c r="B18" s="35">
        <v>10</v>
      </c>
      <c r="C18" s="594"/>
      <c r="D18" s="766"/>
    </row>
    <row r="19" spans="1:4">
      <c r="A19" s="639" t="s">
        <v>543</v>
      </c>
      <c r="B19" s="35">
        <v>11</v>
      </c>
      <c r="C19" s="594"/>
      <c r="D19" s="766"/>
    </row>
    <row r="20" spans="1:4">
      <c r="A20" s="639" t="s">
        <v>544</v>
      </c>
      <c r="B20" s="35">
        <v>12</v>
      </c>
      <c r="C20" s="594"/>
      <c r="D20" s="766"/>
    </row>
    <row r="21" spans="1:4">
      <c r="A21" s="639" t="s">
        <v>545</v>
      </c>
      <c r="B21" s="35">
        <v>13</v>
      </c>
      <c r="C21" s="594"/>
      <c r="D21" s="766"/>
    </row>
    <row r="22" spans="1:4">
      <c r="A22" s="639" t="s">
        <v>546</v>
      </c>
      <c r="B22" s="35">
        <v>14</v>
      </c>
      <c r="C22" s="594"/>
      <c r="D22" s="766"/>
    </row>
    <row r="23" spans="1:4">
      <c r="A23" s="639" t="s">
        <v>547</v>
      </c>
      <c r="B23" s="35">
        <v>15</v>
      </c>
      <c r="C23" s="594"/>
      <c r="D23" s="766"/>
    </row>
    <row r="24" spans="1:4">
      <c r="A24" s="639" t="s">
        <v>548</v>
      </c>
      <c r="B24" s="35">
        <v>16</v>
      </c>
      <c r="C24" s="594"/>
      <c r="D24" s="766"/>
    </row>
    <row r="25" spans="1:4">
      <c r="A25" s="639" t="s">
        <v>549</v>
      </c>
      <c r="B25" s="35">
        <v>17</v>
      </c>
      <c r="C25" s="594"/>
      <c r="D25" s="766"/>
    </row>
    <row r="26" spans="1:4">
      <c r="A26" s="639" t="s">
        <v>550</v>
      </c>
      <c r="B26" s="35">
        <v>18</v>
      </c>
      <c r="C26" s="594"/>
      <c r="D26" s="766"/>
    </row>
    <row r="27" spans="1:4">
      <c r="A27" s="639" t="s">
        <v>551</v>
      </c>
      <c r="B27" s="35">
        <v>19</v>
      </c>
      <c r="C27" s="594"/>
      <c r="D27" s="766"/>
    </row>
    <row r="28" spans="1:4">
      <c r="A28" s="639" t="s">
        <v>146</v>
      </c>
      <c r="B28" s="35">
        <v>20</v>
      </c>
      <c r="C28" s="594"/>
      <c r="D28" s="766"/>
    </row>
    <row r="29" spans="1:4">
      <c r="A29" s="639" t="s">
        <v>552</v>
      </c>
      <c r="B29" s="35">
        <v>21</v>
      </c>
      <c r="C29" s="594"/>
      <c r="D29" s="766"/>
    </row>
    <row r="30" spans="1:4">
      <c r="A30" s="639" t="s">
        <v>553</v>
      </c>
      <c r="B30" s="35">
        <v>22</v>
      </c>
      <c r="C30" s="594"/>
      <c r="D30" s="766"/>
    </row>
    <row r="31" spans="1:4">
      <c r="A31" s="639" t="s">
        <v>554</v>
      </c>
      <c r="B31" s="35">
        <v>23</v>
      </c>
      <c r="C31" s="594"/>
      <c r="D31" s="766"/>
    </row>
    <row r="32" spans="1:4">
      <c r="A32" s="639" t="s">
        <v>555</v>
      </c>
      <c r="B32" s="35">
        <v>24</v>
      </c>
      <c r="C32" s="594"/>
      <c r="D32" s="766"/>
    </row>
    <row r="33" spans="1:4">
      <c r="A33" s="639" t="s">
        <v>556</v>
      </c>
      <c r="B33" s="35">
        <v>25</v>
      </c>
      <c r="C33" s="594"/>
      <c r="D33" s="766"/>
    </row>
    <row r="34" spans="1:4">
      <c r="A34" s="639" t="s">
        <v>557</v>
      </c>
      <c r="B34" s="35">
        <v>26</v>
      </c>
      <c r="C34" s="594"/>
      <c r="D34" s="766"/>
    </row>
    <row r="35" spans="1:4">
      <c r="A35" s="639" t="s">
        <v>558</v>
      </c>
      <c r="B35" s="35">
        <v>27</v>
      </c>
      <c r="C35" s="594"/>
      <c r="D35" s="766"/>
    </row>
    <row r="36" spans="1:4">
      <c r="A36" s="639" t="s">
        <v>559</v>
      </c>
      <c r="B36" s="35">
        <v>28</v>
      </c>
      <c r="C36" s="594"/>
      <c r="D36" s="766"/>
    </row>
    <row r="37" spans="1:4">
      <c r="A37" s="639" t="s">
        <v>560</v>
      </c>
      <c r="B37" s="35">
        <v>29</v>
      </c>
      <c r="C37" s="594"/>
      <c r="D37" s="766"/>
    </row>
    <row r="38" spans="1:4">
      <c r="A38" s="639" t="s">
        <v>561</v>
      </c>
      <c r="B38" s="35">
        <v>30</v>
      </c>
      <c r="C38" s="594"/>
      <c r="D38" s="766"/>
    </row>
    <row r="39" spans="1:4">
      <c r="A39" s="639" t="s">
        <v>562</v>
      </c>
      <c r="B39" s="35">
        <v>31</v>
      </c>
      <c r="C39" s="594"/>
      <c r="D39" s="766"/>
    </row>
    <row r="40" spans="1:4">
      <c r="A40" s="639" t="s">
        <v>563</v>
      </c>
      <c r="B40" s="35">
        <v>32</v>
      </c>
      <c r="C40" s="594"/>
      <c r="D40" s="766"/>
    </row>
    <row r="41" spans="1:4">
      <c r="A41" s="639" t="s">
        <v>128</v>
      </c>
      <c r="B41" s="35">
        <v>33</v>
      </c>
      <c r="C41" s="594"/>
      <c r="D41" s="766"/>
    </row>
    <row r="42" spans="1:4">
      <c r="A42" s="639" t="s">
        <v>129</v>
      </c>
      <c r="B42" s="35">
        <v>34</v>
      </c>
      <c r="C42" s="594"/>
      <c r="D42" s="766"/>
    </row>
    <row r="43" spans="1:4">
      <c r="A43" s="639" t="s">
        <v>130</v>
      </c>
      <c r="B43" s="35">
        <v>35</v>
      </c>
      <c r="C43" s="594"/>
      <c r="D43" s="766"/>
    </row>
    <row r="44" spans="1:4">
      <c r="A44" s="639" t="s">
        <v>131</v>
      </c>
      <c r="B44" s="35">
        <v>36</v>
      </c>
      <c r="C44" s="594"/>
      <c r="D44" s="766"/>
    </row>
    <row r="45" spans="1:4">
      <c r="A45" s="639" t="s">
        <v>132</v>
      </c>
      <c r="B45" s="35">
        <v>37</v>
      </c>
      <c r="C45" s="594"/>
      <c r="D45" s="766"/>
    </row>
    <row r="46" spans="1:4">
      <c r="A46" s="639" t="s">
        <v>133</v>
      </c>
      <c r="B46" s="35">
        <v>38</v>
      </c>
      <c r="C46" s="594"/>
      <c r="D46" s="766"/>
    </row>
    <row r="47" spans="1:4">
      <c r="A47" s="639" t="s">
        <v>134</v>
      </c>
      <c r="B47" s="35">
        <v>39</v>
      </c>
      <c r="C47" s="594"/>
      <c r="D47" s="766"/>
    </row>
    <row r="48" spans="1:4">
      <c r="A48" s="639" t="s">
        <v>135</v>
      </c>
      <c r="B48" s="35">
        <v>40</v>
      </c>
      <c r="C48" s="594"/>
      <c r="D48" s="766"/>
    </row>
    <row r="49" spans="1:4">
      <c r="A49" s="639" t="s">
        <v>136</v>
      </c>
      <c r="B49" s="35">
        <v>41</v>
      </c>
      <c r="C49" s="594"/>
      <c r="D49" s="766"/>
    </row>
    <row r="50" spans="1:4">
      <c r="A50" s="639" t="s">
        <v>137</v>
      </c>
      <c r="B50" s="35">
        <v>42</v>
      </c>
      <c r="C50" s="594"/>
      <c r="D50" s="766"/>
    </row>
    <row r="51" spans="1:4">
      <c r="A51" s="639" t="s">
        <v>138</v>
      </c>
      <c r="B51" s="35">
        <v>43</v>
      </c>
      <c r="C51" s="594"/>
      <c r="D51" s="766"/>
    </row>
    <row r="52" spans="1:4">
      <c r="A52" s="639" t="s">
        <v>139</v>
      </c>
      <c r="B52" s="35">
        <v>44</v>
      </c>
      <c r="C52" s="594"/>
      <c r="D52" s="766"/>
    </row>
    <row r="53" spans="1:4">
      <c r="A53" s="639" t="s">
        <v>140</v>
      </c>
      <c r="B53" s="35">
        <v>45</v>
      </c>
      <c r="C53" s="594"/>
      <c r="D53" s="766"/>
    </row>
    <row r="54" spans="1:4">
      <c r="A54" s="639" t="s">
        <v>141</v>
      </c>
      <c r="B54" s="35">
        <v>46</v>
      </c>
      <c r="C54" s="594"/>
      <c r="D54" s="766"/>
    </row>
    <row r="55" spans="1:4">
      <c r="A55" s="639" t="s">
        <v>142</v>
      </c>
      <c r="B55" s="35">
        <v>47</v>
      </c>
      <c r="C55" s="594"/>
      <c r="D55" s="766"/>
    </row>
    <row r="56" spans="1:4">
      <c r="A56" s="639" t="s">
        <v>143</v>
      </c>
      <c r="B56" s="35">
        <v>48</v>
      </c>
      <c r="C56" s="594"/>
      <c r="D56" s="766"/>
    </row>
    <row r="57" spans="1:4">
      <c r="A57" s="639" t="s">
        <v>144</v>
      </c>
      <c r="B57" s="35">
        <v>49</v>
      </c>
      <c r="C57" s="594"/>
      <c r="D57" s="766"/>
    </row>
    <row r="58" spans="1:4">
      <c r="A58" s="639" t="s">
        <v>145</v>
      </c>
      <c r="B58" s="35">
        <v>50</v>
      </c>
      <c r="C58" s="594"/>
      <c r="D58" s="766"/>
    </row>
    <row r="59" spans="1:4">
      <c r="A59" s="639" t="s">
        <v>147</v>
      </c>
      <c r="B59" s="35">
        <v>51</v>
      </c>
      <c r="C59" s="594"/>
      <c r="D59" s="766"/>
    </row>
    <row r="60" spans="1:4">
      <c r="A60" s="639" t="s">
        <v>148</v>
      </c>
      <c r="B60" s="35">
        <v>52</v>
      </c>
      <c r="C60" s="594"/>
      <c r="D60" s="766"/>
    </row>
    <row r="61" spans="1:4">
      <c r="A61" s="639" t="s">
        <v>149</v>
      </c>
      <c r="B61" s="35">
        <v>53</v>
      </c>
      <c r="C61" s="594"/>
      <c r="D61" s="766"/>
    </row>
    <row r="62" spans="1:4">
      <c r="A62" s="639" t="s">
        <v>150</v>
      </c>
      <c r="B62" s="35">
        <v>54</v>
      </c>
      <c r="C62" s="594"/>
      <c r="D62" s="766"/>
    </row>
    <row r="63" spans="1:4">
      <c r="A63" s="639" t="s">
        <v>151</v>
      </c>
      <c r="B63" s="35">
        <v>55</v>
      </c>
      <c r="C63" s="594"/>
      <c r="D63" s="766"/>
    </row>
    <row r="64" spans="1:4">
      <c r="A64" s="639" t="s">
        <v>152</v>
      </c>
      <c r="B64" s="35">
        <v>56</v>
      </c>
      <c r="C64" s="594"/>
      <c r="D64" s="766"/>
    </row>
    <row r="65" spans="1:4">
      <c r="A65" s="639" t="s">
        <v>153</v>
      </c>
      <c r="B65" s="35">
        <v>57</v>
      </c>
      <c r="C65" s="594"/>
      <c r="D65" s="766"/>
    </row>
    <row r="66" spans="1:4">
      <c r="A66" s="639" t="s">
        <v>154</v>
      </c>
      <c r="B66" s="35">
        <v>58</v>
      </c>
      <c r="C66" s="594"/>
      <c r="D66" s="766"/>
    </row>
    <row r="67" spans="1:4">
      <c r="A67" s="639" t="s">
        <v>155</v>
      </c>
      <c r="B67" s="35">
        <v>59</v>
      </c>
      <c r="C67" s="594"/>
      <c r="D67" s="766"/>
    </row>
    <row r="68" spans="1:4">
      <c r="A68" s="639" t="s">
        <v>174</v>
      </c>
      <c r="B68" s="35">
        <v>60</v>
      </c>
      <c r="C68" s="594"/>
      <c r="D68" s="766"/>
    </row>
    <row r="69" spans="1:4">
      <c r="A69" s="639" t="s">
        <v>156</v>
      </c>
      <c r="B69" s="35">
        <v>61</v>
      </c>
      <c r="C69" s="594"/>
      <c r="D69" s="766"/>
    </row>
    <row r="70" spans="1:4">
      <c r="A70" s="639" t="s">
        <v>157</v>
      </c>
      <c r="B70" s="35">
        <v>62</v>
      </c>
      <c r="C70" s="594"/>
      <c r="D70" s="766"/>
    </row>
    <row r="71" spans="1:4">
      <c r="A71" s="639" t="s">
        <v>158</v>
      </c>
      <c r="B71" s="35">
        <v>63</v>
      </c>
      <c r="C71" s="594"/>
      <c r="D71" s="766"/>
    </row>
    <row r="72" spans="1:4">
      <c r="A72" s="639" t="s">
        <v>159</v>
      </c>
      <c r="B72" s="35">
        <v>64</v>
      </c>
      <c r="C72" s="594"/>
      <c r="D72" s="766"/>
    </row>
    <row r="73" spans="1:4">
      <c r="A73" s="639" t="s">
        <v>160</v>
      </c>
      <c r="B73" s="35">
        <v>65</v>
      </c>
      <c r="C73" s="594"/>
      <c r="D73" s="766"/>
    </row>
    <row r="74" spans="1:4">
      <c r="A74" s="639" t="s">
        <v>161</v>
      </c>
      <c r="B74" s="35">
        <v>66</v>
      </c>
      <c r="C74" s="594"/>
      <c r="D74" s="766"/>
    </row>
    <row r="75" spans="1:4">
      <c r="A75" s="639" t="s">
        <v>162</v>
      </c>
      <c r="B75" s="35">
        <v>67</v>
      </c>
      <c r="C75" s="594"/>
      <c r="D75" s="766"/>
    </row>
    <row r="76" spans="1:4">
      <c r="A76" s="639" t="s">
        <v>163</v>
      </c>
      <c r="B76" s="35">
        <v>68</v>
      </c>
      <c r="C76" s="594"/>
      <c r="D76" s="766"/>
    </row>
    <row r="77" spans="1:4">
      <c r="A77" s="639" t="s">
        <v>164</v>
      </c>
      <c r="B77" s="35">
        <v>69</v>
      </c>
      <c r="C77" s="594"/>
      <c r="D77" s="766"/>
    </row>
    <row r="78" spans="1:4">
      <c r="A78" s="639" t="s">
        <v>175</v>
      </c>
      <c r="B78" s="35">
        <v>70</v>
      </c>
      <c r="C78" s="594"/>
      <c r="D78" s="766"/>
    </row>
    <row r="79" spans="1:4">
      <c r="A79" s="639" t="s">
        <v>165</v>
      </c>
      <c r="B79" s="35">
        <v>71</v>
      </c>
      <c r="C79" s="594"/>
      <c r="D79" s="766"/>
    </row>
    <row r="80" spans="1:4">
      <c r="A80" s="639" t="s">
        <v>166</v>
      </c>
      <c r="B80" s="35">
        <v>72</v>
      </c>
      <c r="C80" s="594"/>
      <c r="D80" s="766"/>
    </row>
    <row r="81" spans="1:4">
      <c r="A81" s="639" t="s">
        <v>167</v>
      </c>
      <c r="B81" s="35">
        <v>73</v>
      </c>
      <c r="C81" s="594"/>
      <c r="D81" s="766"/>
    </row>
    <row r="82" spans="1:4">
      <c r="A82" s="639" t="s">
        <v>168</v>
      </c>
      <c r="B82" s="35">
        <v>74</v>
      </c>
      <c r="C82" s="594"/>
      <c r="D82" s="766"/>
    </row>
    <row r="83" spans="1:4">
      <c r="A83" s="639" t="s">
        <v>169</v>
      </c>
      <c r="B83" s="35">
        <v>75</v>
      </c>
      <c r="C83" s="594"/>
      <c r="D83" s="766"/>
    </row>
    <row r="84" spans="1:4">
      <c r="A84" s="639" t="s">
        <v>170</v>
      </c>
      <c r="B84" s="35">
        <v>76</v>
      </c>
      <c r="C84" s="594"/>
      <c r="D84" s="766"/>
    </row>
    <row r="85" spans="1:4">
      <c r="A85" s="639" t="s">
        <v>171</v>
      </c>
      <c r="B85" s="35">
        <v>77</v>
      </c>
      <c r="C85" s="594"/>
      <c r="D85" s="766"/>
    </row>
    <row r="86" spans="1:4">
      <c r="A86" s="639" t="s">
        <v>172</v>
      </c>
      <c r="B86" s="35">
        <v>78</v>
      </c>
      <c r="C86" s="594"/>
      <c r="D86" s="766"/>
    </row>
    <row r="87" spans="1:4">
      <c r="A87" s="639" t="s">
        <v>173</v>
      </c>
      <c r="B87" s="35">
        <v>79</v>
      </c>
      <c r="C87" s="594"/>
      <c r="D87" s="766"/>
    </row>
    <row r="88" spans="1:4">
      <c r="A88" s="639" t="s">
        <v>176</v>
      </c>
      <c r="B88" s="35">
        <v>80</v>
      </c>
      <c r="C88" s="594"/>
      <c r="D88" s="766"/>
    </row>
    <row r="89" spans="1:4">
      <c r="A89" s="639" t="s">
        <v>177</v>
      </c>
      <c r="B89" s="35">
        <v>81</v>
      </c>
      <c r="C89" s="594"/>
      <c r="D89" s="766"/>
    </row>
    <row r="90" spans="1:4">
      <c r="A90" s="639" t="s">
        <v>178</v>
      </c>
      <c r="B90" s="35">
        <v>82</v>
      </c>
      <c r="C90" s="594"/>
      <c r="D90" s="766"/>
    </row>
    <row r="91" spans="1:4">
      <c r="A91" s="639" t="s">
        <v>179</v>
      </c>
      <c r="B91" s="35">
        <v>83</v>
      </c>
      <c r="C91" s="594"/>
      <c r="D91" s="766"/>
    </row>
    <row r="92" spans="1:4">
      <c r="A92" s="639" t="s">
        <v>180</v>
      </c>
      <c r="B92" s="35">
        <v>84</v>
      </c>
      <c r="C92" s="594"/>
      <c r="D92" s="766"/>
    </row>
    <row r="93" spans="1:4">
      <c r="A93" s="639" t="s">
        <v>181</v>
      </c>
      <c r="B93" s="35">
        <v>85</v>
      </c>
      <c r="C93" s="594"/>
      <c r="D93" s="766"/>
    </row>
    <row r="94" spans="1:4">
      <c r="A94" s="639" t="s">
        <v>182</v>
      </c>
      <c r="B94" s="35">
        <v>86</v>
      </c>
      <c r="C94" s="594"/>
      <c r="D94" s="766"/>
    </row>
    <row r="95" spans="1:4">
      <c r="A95" s="639" t="s">
        <v>183</v>
      </c>
      <c r="B95" s="35">
        <v>87</v>
      </c>
      <c r="C95" s="594"/>
      <c r="D95" s="766"/>
    </row>
    <row r="96" spans="1:4">
      <c r="A96" s="639" t="s">
        <v>184</v>
      </c>
      <c r="B96" s="35">
        <v>88</v>
      </c>
      <c r="C96" s="594"/>
      <c r="D96" s="766"/>
    </row>
    <row r="97" spans="1:4">
      <c r="A97" s="639" t="s">
        <v>185</v>
      </c>
      <c r="B97" s="35">
        <v>89</v>
      </c>
      <c r="C97" s="594"/>
      <c r="D97" s="766"/>
    </row>
    <row r="98" spans="1:4">
      <c r="A98" s="639" t="s">
        <v>186</v>
      </c>
      <c r="B98" s="35">
        <v>90</v>
      </c>
      <c r="C98" s="594"/>
      <c r="D98" s="766"/>
    </row>
    <row r="99" spans="1:4">
      <c r="A99" s="639" t="s">
        <v>187</v>
      </c>
      <c r="B99" s="35">
        <v>91</v>
      </c>
      <c r="C99" s="594"/>
      <c r="D99" s="766"/>
    </row>
    <row r="100" spans="1:4">
      <c r="A100" s="639" t="s">
        <v>188</v>
      </c>
      <c r="B100" s="35">
        <v>92</v>
      </c>
      <c r="C100" s="594"/>
      <c r="D100" s="766"/>
    </row>
    <row r="101" spans="1:4">
      <c r="A101" s="639" t="s">
        <v>189</v>
      </c>
      <c r="B101" s="35">
        <v>93</v>
      </c>
      <c r="C101" s="594"/>
      <c r="D101" s="766"/>
    </row>
    <row r="102" spans="1:4">
      <c r="A102" s="639" t="s">
        <v>190</v>
      </c>
      <c r="B102" s="35">
        <v>94</v>
      </c>
      <c r="C102" s="594"/>
      <c r="D102" s="766"/>
    </row>
    <row r="103" spans="1:4">
      <c r="A103" s="639" t="s">
        <v>191</v>
      </c>
      <c r="B103" s="35">
        <v>95</v>
      </c>
      <c r="C103" s="594"/>
      <c r="D103" s="766"/>
    </row>
    <row r="104" spans="1:4">
      <c r="A104" s="639" t="s">
        <v>192</v>
      </c>
      <c r="B104" s="35">
        <v>96</v>
      </c>
      <c r="C104" s="594"/>
      <c r="D104" s="766"/>
    </row>
    <row r="105" spans="1:4">
      <c r="A105" s="639" t="s">
        <v>193</v>
      </c>
      <c r="B105" s="35">
        <v>97</v>
      </c>
      <c r="C105" s="594"/>
      <c r="D105" s="766"/>
    </row>
    <row r="106" spans="1:4">
      <c r="A106" s="639" t="s">
        <v>194</v>
      </c>
      <c r="B106" s="35">
        <v>98</v>
      </c>
      <c r="C106" s="594"/>
      <c r="D106" s="766"/>
    </row>
    <row r="107" spans="1:4">
      <c r="A107" s="639" t="s">
        <v>195</v>
      </c>
      <c r="B107" s="35">
        <v>99</v>
      </c>
      <c r="C107" s="594"/>
      <c r="D107" s="766"/>
    </row>
    <row r="108" spans="1:4">
      <c r="A108" s="639" t="s">
        <v>197</v>
      </c>
      <c r="B108" s="35">
        <v>100</v>
      </c>
      <c r="C108" s="594"/>
      <c r="D108" s="766"/>
    </row>
    <row r="109" spans="1:4">
      <c r="A109" s="639" t="s">
        <v>198</v>
      </c>
      <c r="B109" s="35">
        <v>101</v>
      </c>
      <c r="C109" s="594"/>
      <c r="D109" s="766"/>
    </row>
    <row r="110" spans="1:4">
      <c r="A110" s="639" t="s">
        <v>199</v>
      </c>
      <c r="B110" s="35">
        <v>102</v>
      </c>
      <c r="C110" s="594"/>
      <c r="D110" s="766"/>
    </row>
    <row r="111" spans="1:4">
      <c r="A111" s="639" t="s">
        <v>200</v>
      </c>
      <c r="B111" s="35">
        <v>103</v>
      </c>
      <c r="C111" s="594"/>
      <c r="D111" s="766"/>
    </row>
    <row r="112" spans="1:4">
      <c r="A112" s="639" t="s">
        <v>201</v>
      </c>
      <c r="B112" s="35">
        <v>104</v>
      </c>
      <c r="C112" s="594"/>
      <c r="D112" s="766"/>
    </row>
    <row r="113" spans="1:4">
      <c r="A113" s="639" t="s">
        <v>202</v>
      </c>
      <c r="B113" s="35">
        <v>105</v>
      </c>
      <c r="C113" s="594"/>
      <c r="D113" s="766"/>
    </row>
    <row r="114" spans="1:4">
      <c r="A114" s="639" t="s">
        <v>203</v>
      </c>
      <c r="B114" s="35">
        <v>106</v>
      </c>
      <c r="C114" s="594"/>
      <c r="D114" s="766"/>
    </row>
    <row r="115" spans="1:4">
      <c r="A115" s="639" t="s">
        <v>204</v>
      </c>
      <c r="B115" s="35">
        <v>107</v>
      </c>
      <c r="C115" s="594"/>
      <c r="D115" s="766"/>
    </row>
    <row r="116" spans="1:4">
      <c r="A116" s="639" t="s">
        <v>205</v>
      </c>
      <c r="B116" s="35">
        <v>108</v>
      </c>
      <c r="C116" s="594"/>
      <c r="D116" s="766"/>
    </row>
    <row r="117" spans="1:4">
      <c r="A117" s="639" t="s">
        <v>206</v>
      </c>
      <c r="B117" s="35">
        <v>109</v>
      </c>
      <c r="C117" s="594"/>
      <c r="D117" s="766"/>
    </row>
    <row r="118" spans="1:4">
      <c r="A118" s="639" t="s">
        <v>207</v>
      </c>
      <c r="B118" s="35">
        <v>110</v>
      </c>
      <c r="C118" s="594"/>
      <c r="D118" s="766"/>
    </row>
    <row r="119" spans="1:4">
      <c r="A119" s="639" t="s">
        <v>208</v>
      </c>
      <c r="B119" s="35">
        <v>111</v>
      </c>
      <c r="C119" s="594"/>
      <c r="D119" s="766"/>
    </row>
    <row r="120" spans="1:4">
      <c r="A120" s="639" t="s">
        <v>209</v>
      </c>
      <c r="B120" s="35">
        <v>112</v>
      </c>
      <c r="C120" s="594"/>
      <c r="D120" s="766"/>
    </row>
    <row r="121" spans="1:4">
      <c r="A121" s="639" t="s">
        <v>210</v>
      </c>
      <c r="B121" s="35">
        <v>113</v>
      </c>
      <c r="C121" s="594"/>
      <c r="D121" s="766"/>
    </row>
    <row r="122" spans="1:4">
      <c r="A122" s="639" t="s">
        <v>211</v>
      </c>
      <c r="B122" s="35">
        <v>114</v>
      </c>
      <c r="C122" s="594"/>
      <c r="D122" s="766"/>
    </row>
    <row r="123" spans="1:4">
      <c r="A123" s="639" t="s">
        <v>212</v>
      </c>
      <c r="B123" s="35">
        <v>115</v>
      </c>
      <c r="C123" s="594"/>
      <c r="D123" s="766"/>
    </row>
    <row r="124" spans="1:4">
      <c r="A124" t="s">
        <v>213</v>
      </c>
      <c r="B124" s="35">
        <v>116</v>
      </c>
      <c r="C124" s="594"/>
      <c r="D124" s="766"/>
    </row>
    <row r="125" spans="1:4">
      <c r="A125" t="s">
        <v>214</v>
      </c>
      <c r="B125" s="35">
        <v>117</v>
      </c>
      <c r="C125" s="594"/>
      <c r="D125" s="766"/>
    </row>
    <row r="126" spans="1:4">
      <c r="A126" t="s">
        <v>215</v>
      </c>
      <c r="B126" s="35">
        <v>118</v>
      </c>
      <c r="C126" s="594"/>
      <c r="D126" s="766"/>
    </row>
    <row r="127" spans="1:4">
      <c r="A127" t="s">
        <v>216</v>
      </c>
      <c r="B127" s="35">
        <v>119</v>
      </c>
      <c r="C127" s="594"/>
      <c r="D127" s="766"/>
    </row>
    <row r="128" spans="1:4">
      <c r="A128" t="s">
        <v>217</v>
      </c>
      <c r="B128" s="35">
        <v>120</v>
      </c>
      <c r="C128" s="594"/>
      <c r="D128" s="766"/>
    </row>
    <row r="129" spans="1:4">
      <c r="A129" t="s">
        <v>218</v>
      </c>
      <c r="B129" s="35">
        <v>121</v>
      </c>
      <c r="C129" s="594"/>
      <c r="D129" s="766"/>
    </row>
    <row r="130" spans="1:4">
      <c r="A130" t="s">
        <v>219</v>
      </c>
      <c r="B130" s="35">
        <v>122</v>
      </c>
      <c r="C130" s="594"/>
      <c r="D130" s="766"/>
    </row>
    <row r="131" spans="1:4">
      <c r="A131" t="s">
        <v>220</v>
      </c>
      <c r="B131" s="35">
        <v>123</v>
      </c>
      <c r="C131" s="594"/>
      <c r="D131" s="766"/>
    </row>
    <row r="132" spans="1:4">
      <c r="A132" t="s">
        <v>221</v>
      </c>
      <c r="B132" s="35">
        <v>124</v>
      </c>
      <c r="C132" s="594"/>
      <c r="D132" s="766"/>
    </row>
    <row r="133" spans="1:4">
      <c r="A133" t="s">
        <v>222</v>
      </c>
      <c r="B133" s="35">
        <v>125</v>
      </c>
      <c r="C133" s="594"/>
      <c r="D133" s="766"/>
    </row>
    <row r="134" spans="1:4">
      <c r="A134" t="s">
        <v>223</v>
      </c>
      <c r="B134" s="35">
        <v>126</v>
      </c>
      <c r="C134" s="594"/>
      <c r="D134" s="766"/>
    </row>
    <row r="135" spans="1:4">
      <c r="A135" t="s">
        <v>224</v>
      </c>
      <c r="B135" s="35">
        <v>127</v>
      </c>
      <c r="C135" s="594"/>
      <c r="D135" s="766"/>
    </row>
    <row r="136" spans="1:4">
      <c r="A136" t="s">
        <v>225</v>
      </c>
      <c r="B136" s="35">
        <v>128</v>
      </c>
      <c r="C136" s="594"/>
      <c r="D136" s="766"/>
    </row>
    <row r="137" spans="1:4">
      <c r="A137" t="s">
        <v>226</v>
      </c>
      <c r="B137" s="35">
        <v>129</v>
      </c>
      <c r="C137" s="594"/>
      <c r="D137" s="766"/>
    </row>
    <row r="138" spans="1:4">
      <c r="A138" t="s">
        <v>227</v>
      </c>
      <c r="B138" s="35">
        <v>130</v>
      </c>
      <c r="C138" s="594"/>
      <c r="D138" s="766"/>
    </row>
    <row r="139" spans="1:4">
      <c r="A139" t="s">
        <v>228</v>
      </c>
      <c r="B139" s="35">
        <v>131</v>
      </c>
      <c r="C139" s="594"/>
      <c r="D139" s="766"/>
    </row>
    <row r="140" spans="1:4">
      <c r="A140" t="s">
        <v>229</v>
      </c>
      <c r="B140" s="35">
        <v>132</v>
      </c>
      <c r="C140" s="594"/>
      <c r="D140" s="766"/>
    </row>
    <row r="141" spans="1:4">
      <c r="A141" t="s">
        <v>230</v>
      </c>
      <c r="B141" s="35">
        <v>133</v>
      </c>
      <c r="C141" s="594"/>
      <c r="D141" s="766"/>
    </row>
    <row r="142" spans="1:4">
      <c r="A142" t="s">
        <v>231</v>
      </c>
      <c r="B142" s="35">
        <v>134</v>
      </c>
      <c r="C142" s="594"/>
      <c r="D142" s="766"/>
    </row>
    <row r="143" spans="1:4">
      <c r="A143" t="s">
        <v>232</v>
      </c>
      <c r="B143" s="35">
        <v>135</v>
      </c>
      <c r="C143" s="594"/>
      <c r="D143" s="766"/>
    </row>
    <row r="144" spans="1:4">
      <c r="A144" t="s">
        <v>233</v>
      </c>
      <c r="B144" s="35">
        <v>136</v>
      </c>
      <c r="C144" s="594"/>
      <c r="D144" s="766"/>
    </row>
    <row r="145" spans="1:4">
      <c r="A145" t="s">
        <v>234</v>
      </c>
      <c r="B145" s="35">
        <v>137</v>
      </c>
      <c r="C145" s="594"/>
      <c r="D145" s="766"/>
    </row>
    <row r="146" spans="1:4">
      <c r="A146" t="s">
        <v>235</v>
      </c>
      <c r="B146" s="35">
        <v>138</v>
      </c>
      <c r="C146" s="594"/>
      <c r="D146" s="766"/>
    </row>
    <row r="147" spans="1:4">
      <c r="A147" t="s">
        <v>236</v>
      </c>
      <c r="B147" s="35">
        <v>139</v>
      </c>
      <c r="C147" s="594"/>
      <c r="D147" s="766"/>
    </row>
    <row r="148" spans="1:4">
      <c r="A148" t="s">
        <v>237</v>
      </c>
      <c r="B148" s="35">
        <v>140</v>
      </c>
      <c r="C148" s="594"/>
      <c r="D148" s="766"/>
    </row>
    <row r="149" spans="1:4">
      <c r="A149" t="s">
        <v>238</v>
      </c>
      <c r="B149" s="35">
        <v>141</v>
      </c>
      <c r="C149" s="594"/>
      <c r="D149" s="766"/>
    </row>
    <row r="150" spans="1:4">
      <c r="A150" t="s">
        <v>239</v>
      </c>
      <c r="B150" s="35">
        <v>142</v>
      </c>
      <c r="C150" s="594"/>
      <c r="D150" s="766"/>
    </row>
    <row r="151" spans="1:4">
      <c r="A151" t="s">
        <v>240</v>
      </c>
      <c r="B151" s="35">
        <v>143</v>
      </c>
      <c r="C151" s="594"/>
      <c r="D151" s="766"/>
    </row>
    <row r="152" spans="1:4">
      <c r="A152" t="s">
        <v>241</v>
      </c>
      <c r="B152" s="35">
        <v>144</v>
      </c>
      <c r="C152" s="594"/>
      <c r="D152" s="766"/>
    </row>
    <row r="153" spans="1:4">
      <c r="A153" t="s">
        <v>242</v>
      </c>
      <c r="B153" s="35">
        <v>145</v>
      </c>
      <c r="C153" s="594"/>
      <c r="D153" s="766"/>
    </row>
    <row r="154" spans="1:4">
      <c r="A154" t="s">
        <v>243</v>
      </c>
      <c r="B154" s="35">
        <v>146</v>
      </c>
      <c r="C154" s="594"/>
      <c r="D154" s="766"/>
    </row>
    <row r="155" spans="1:4">
      <c r="A155" t="s">
        <v>244</v>
      </c>
      <c r="B155" s="35">
        <v>147</v>
      </c>
      <c r="C155" s="594"/>
      <c r="D155" s="766"/>
    </row>
    <row r="156" spans="1:4">
      <c r="A156" t="s">
        <v>245</v>
      </c>
      <c r="B156" s="35">
        <v>148</v>
      </c>
      <c r="C156" s="594"/>
      <c r="D156" s="766"/>
    </row>
    <row r="157" spans="1:4">
      <c r="A157" t="s">
        <v>795</v>
      </c>
      <c r="B157" s="35">
        <v>149</v>
      </c>
      <c r="C157" s="594"/>
      <c r="D157" s="766"/>
    </row>
    <row r="158" spans="1:4">
      <c r="A158" t="s">
        <v>796</v>
      </c>
      <c r="B158" s="35">
        <v>150</v>
      </c>
      <c r="C158" s="594"/>
      <c r="D158" s="766"/>
    </row>
    <row r="159" spans="1:4">
      <c r="A159" t="s">
        <v>797</v>
      </c>
      <c r="B159" s="35">
        <v>151</v>
      </c>
      <c r="C159" s="594"/>
      <c r="D159" s="766"/>
    </row>
    <row r="160" spans="1:4">
      <c r="A160" t="s">
        <v>798</v>
      </c>
      <c r="B160" s="35">
        <v>152</v>
      </c>
      <c r="C160" s="594"/>
      <c r="D160" s="766"/>
    </row>
    <row r="161" spans="1:4">
      <c r="A161" t="s">
        <v>799</v>
      </c>
      <c r="B161" s="35">
        <v>153</v>
      </c>
      <c r="C161" s="594"/>
      <c r="D161" s="766"/>
    </row>
    <row r="162" spans="1:4">
      <c r="A162" t="s">
        <v>800</v>
      </c>
      <c r="B162" s="35">
        <v>154</v>
      </c>
      <c r="C162" s="594"/>
      <c r="D162" s="766"/>
    </row>
    <row r="163" spans="1:4">
      <c r="A163" t="s">
        <v>801</v>
      </c>
      <c r="B163" s="35">
        <v>155</v>
      </c>
      <c r="C163" s="594"/>
      <c r="D163" s="766"/>
    </row>
    <row r="164" spans="1:4">
      <c r="A164" t="s">
        <v>802</v>
      </c>
      <c r="B164" s="35">
        <v>156</v>
      </c>
      <c r="C164" s="594"/>
      <c r="D164" s="766"/>
    </row>
    <row r="165" spans="1:4">
      <c r="A165" t="s">
        <v>803</v>
      </c>
      <c r="B165" s="35">
        <v>157</v>
      </c>
      <c r="C165" s="594"/>
      <c r="D165" s="766"/>
    </row>
    <row r="166" spans="1:4">
      <c r="A166" t="s">
        <v>804</v>
      </c>
      <c r="B166" s="35">
        <v>158</v>
      </c>
      <c r="C166" s="594"/>
      <c r="D166" s="766"/>
    </row>
    <row r="167" spans="1:4">
      <c r="A167" t="s">
        <v>805</v>
      </c>
      <c r="B167" s="35">
        <v>159</v>
      </c>
      <c r="C167" s="594"/>
      <c r="D167" s="766"/>
    </row>
    <row r="168" spans="1:4">
      <c r="A168" t="s">
        <v>806</v>
      </c>
      <c r="B168" s="35">
        <v>160</v>
      </c>
      <c r="C168" s="594"/>
      <c r="D168" s="766"/>
    </row>
    <row r="169" spans="1:4">
      <c r="A169" s="640"/>
      <c r="B169" s="641"/>
      <c r="C169" s="595"/>
      <c r="D169" s="767"/>
    </row>
    <row r="173" spans="1:4">
      <c r="D173" s="630"/>
    </row>
  </sheetData>
  <conditionalFormatting sqref="D4 G4 I4">
    <cfRule type="containsText" dxfId="681" priority="3" operator="containsText" text="OUT">
      <formula>NOT(ISERROR(SEARCH("OUT",D4)))</formula>
    </cfRule>
  </conditionalFormatting>
  <printOptions horizontalCentered="1"/>
  <pageMargins left="0" right="0" top="0.25" bottom="0.5" header="0.3" footer="0.3"/>
  <pageSetup fitToHeight="100" orientation="portrait" r:id="rId1"/>
  <headerFooter>
    <oddFooter>&amp;L&amp;9U.S. Copyright Office&amp;R&amp;9Form SA3E Long Form (Rev. 05-17)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80E8-072A-45CE-BEF9-A315C1B7BDA1}">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585</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56" priority="2" operator="equal">
      <formula>"varies"</formula>
    </cfRule>
  </conditionalFormatting>
  <conditionalFormatting sqref="G45:G62">
    <cfRule type="cellIs" dxfId="655" priority="1" operator="equal">
      <formula>"varies"</formula>
    </cfRule>
  </conditionalFormatting>
  <dataValidations count="1">
    <dataValidation type="list" showInputMessage="1" showErrorMessage="1" sqref="E45:E69" xr:uid="{F7989D19-5445-4F9D-84AE-F400E631BA34}">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D5D1E-1B17-489D-B169-388E2E3C701B}">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586</v>
      </c>
      <c r="G43" s="694"/>
      <c r="H43" s="694"/>
      <c r="I43" s="695"/>
      <c r="J43" s="278"/>
    </row>
    <row r="44" spans="1:10" ht="41.25" customHeight="1">
      <c r="B44" s="829" t="s">
        <v>951</v>
      </c>
      <c r="C44" s="835" t="s">
        <v>953</v>
      </c>
      <c r="D44" s="830" t="s">
        <v>954</v>
      </c>
      <c r="E44" s="830" t="s">
        <v>956</v>
      </c>
      <c r="F44" s="831" t="s">
        <v>952</v>
      </c>
      <c r="G44" s="832" t="s">
        <v>309</v>
      </c>
      <c r="I44" s="11"/>
      <c r="J44" s="8"/>
    </row>
    <row r="45" spans="1:10" ht="15.75">
      <c r="B45" s="809"/>
      <c r="C45" s="836"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36"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36"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36"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36"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36"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36"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36"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36"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36"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36"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36"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36"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36"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36"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36"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36"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36"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36"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36"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36"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36"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36"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36"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36"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54" priority="2" operator="equal">
      <formula>"varies"</formula>
    </cfRule>
  </conditionalFormatting>
  <conditionalFormatting sqref="G45:G62">
    <cfRule type="cellIs" dxfId="653" priority="1" operator="equal">
      <formula>"varies"</formula>
    </cfRule>
  </conditionalFormatting>
  <dataValidations count="1">
    <dataValidation type="list" showInputMessage="1" showErrorMessage="1" sqref="E45:E69" xr:uid="{D19E8B8E-87AC-463D-AD1A-913385A0EF4E}">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CF739-D834-47DA-BEB2-25A95858D113}">
  <sheetPr>
    <pageSetUpPr fitToPage="1"/>
  </sheetPr>
  <dimension ref="A1:L69"/>
  <sheetViews>
    <sheetView showGridLines="0" topLeftCell="A4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579</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52" priority="2" operator="equal">
      <formula>"varies"</formula>
    </cfRule>
  </conditionalFormatting>
  <conditionalFormatting sqref="G45:G62">
    <cfRule type="cellIs" dxfId="651" priority="1" operator="equal">
      <formula>"varies"</formula>
    </cfRule>
  </conditionalFormatting>
  <dataValidations count="1">
    <dataValidation type="list" showInputMessage="1" showErrorMessage="1" sqref="E45:E69" xr:uid="{E02D7E86-838B-4AE1-BB73-5D7145267FFF}">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21CC-D027-417C-8C90-50701F5E73EB}">
  <sheetPr>
    <pageSetUpPr fitToPage="1"/>
  </sheetPr>
  <dimension ref="A1:L69"/>
  <sheetViews>
    <sheetView showGridLines="0" topLeftCell="A43" workbookViewId="0">
      <selection activeCell="F45" sqref="F45"/>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567</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50" priority="2" operator="equal">
      <formula>"varies"</formula>
    </cfRule>
  </conditionalFormatting>
  <conditionalFormatting sqref="G45:G62">
    <cfRule type="cellIs" dxfId="649" priority="1" operator="equal">
      <formula>"varies"</formula>
    </cfRule>
  </conditionalFormatting>
  <dataValidations count="1">
    <dataValidation type="list" showInputMessage="1" showErrorMessage="1" sqref="E45:E69" xr:uid="{97FBD10F-5E07-464D-BF9F-E75891DADA06}">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D9023-6A0A-4B03-ABCC-07DA762A2CB8}">
  <sheetPr>
    <pageSetUpPr fitToPage="1"/>
  </sheetPr>
  <dimension ref="A1:L69"/>
  <sheetViews>
    <sheetView showGridLines="0" topLeftCell="A43" workbookViewId="0">
      <selection activeCell="B61" sqref="B61"/>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566</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48" priority="2" operator="equal">
      <formula>"varies"</formula>
    </cfRule>
  </conditionalFormatting>
  <conditionalFormatting sqref="G45:G62">
    <cfRule type="cellIs" dxfId="647" priority="1" operator="equal">
      <formula>"varies"</formula>
    </cfRule>
  </conditionalFormatting>
  <dataValidations count="1">
    <dataValidation type="list" showInputMessage="1" showErrorMessage="1" sqref="E45:E69" xr:uid="{FDB1EE78-02A4-43F7-846D-B2CDF2A02A51}">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3BA97-E331-4A08-BA9B-AEBD3F522FE9}">
  <sheetPr>
    <pageSetUpPr fitToPage="1"/>
  </sheetPr>
  <dimension ref="A1:L69"/>
  <sheetViews>
    <sheetView showGridLines="0" topLeftCell="A4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584</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46" priority="2" operator="equal">
      <formula>"varies"</formula>
    </cfRule>
  </conditionalFormatting>
  <conditionalFormatting sqref="G45:G62">
    <cfRule type="cellIs" dxfId="645" priority="1" operator="equal">
      <formula>"varies"</formula>
    </cfRule>
  </conditionalFormatting>
  <dataValidations count="1">
    <dataValidation type="list" showInputMessage="1" showErrorMessage="1" sqref="E45:E69" xr:uid="{7F186090-ED15-4BD2-B990-10B623489B36}">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C091-5C67-49B2-B3ED-9A829D104A27}">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568</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44" priority="2" operator="equal">
      <formula>"varies"</formula>
    </cfRule>
  </conditionalFormatting>
  <conditionalFormatting sqref="G45:G62">
    <cfRule type="cellIs" dxfId="643" priority="1" operator="equal">
      <formula>"varies"</formula>
    </cfRule>
  </conditionalFormatting>
  <dataValidations count="1">
    <dataValidation type="list" showInputMessage="1" showErrorMessage="1" sqref="E45:E69" xr:uid="{BB3A1C3D-76A6-417E-B755-9B1FD4D4C86E}">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DD342-8750-464B-AB73-2ED1D63A14ED}">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569</v>
      </c>
      <c r="G43" s="694"/>
      <c r="H43" s="694"/>
      <c r="I43" s="695"/>
      <c r="J43" s="278"/>
    </row>
    <row r="44" spans="1:10" ht="41.25" customHeight="1">
      <c r="B44" s="829" t="s">
        <v>951</v>
      </c>
      <c r="C44" s="830"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42" priority="2" operator="equal">
      <formula>"varies"</formula>
    </cfRule>
  </conditionalFormatting>
  <conditionalFormatting sqref="G45:G62">
    <cfRule type="cellIs" dxfId="641" priority="1" operator="equal">
      <formula>"varies"</formula>
    </cfRule>
  </conditionalFormatting>
  <dataValidations count="1">
    <dataValidation type="list" showInputMessage="1" showErrorMessage="1" sqref="E45:E69" xr:uid="{E159388F-910A-4A0A-AFDA-E636D78D63E0}">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8A11C-322A-44F0-8A08-C1F96A7643C5}">
  <sheetPr>
    <pageSetUpPr fitToPage="1"/>
  </sheetPr>
  <dimension ref="A1:L69"/>
  <sheetViews>
    <sheetView showGridLines="0" topLeftCell="A43"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583</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40" priority="2" operator="equal">
      <formula>"varies"</formula>
    </cfRule>
  </conditionalFormatting>
  <conditionalFormatting sqref="G45:G62">
    <cfRule type="cellIs" dxfId="639" priority="1" operator="equal">
      <formula>"varies"</formula>
    </cfRule>
  </conditionalFormatting>
  <dataValidations count="1">
    <dataValidation type="list" showInputMessage="1" showErrorMessage="1" sqref="E45:E69" xr:uid="{5D3F065C-7BCA-4180-BB69-F0F1D30E298B}">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64D5-6181-4A69-9BF2-2683EEC10ED9}">
  <sheetPr>
    <pageSetUpPr fitToPage="1"/>
  </sheetPr>
  <dimension ref="A1:L69"/>
  <sheetViews>
    <sheetView showGridLines="0" topLeftCell="A4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587</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38" priority="2" operator="equal">
      <formula>"varies"</formula>
    </cfRule>
  </conditionalFormatting>
  <conditionalFormatting sqref="G45:G62">
    <cfRule type="cellIs" dxfId="637" priority="1" operator="equal">
      <formula>"varies"</formula>
    </cfRule>
  </conditionalFormatting>
  <dataValidations count="1">
    <dataValidation type="list" showInputMessage="1" showErrorMessage="1" sqref="E45:E69" xr:uid="{3BEAA10F-0C7A-4E25-BCC9-377571BF200C}">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F1285"/>
  <sheetViews>
    <sheetView workbookViewId="0">
      <pane ySplit="1" topLeftCell="A2" activePane="bottomLeft" state="frozen"/>
      <selection activeCell="L18" sqref="L18"/>
      <selection pane="bottomLeft" activeCell="D9" sqref="D9"/>
    </sheetView>
  </sheetViews>
  <sheetFormatPr defaultColWidth="9.140625" defaultRowHeight="15"/>
  <cols>
    <col min="1" max="1" width="13.42578125" style="624" customWidth="1"/>
    <col min="2" max="3" width="9.140625" style="625" customWidth="1"/>
    <col min="4" max="4" width="28.5703125" style="624" customWidth="1"/>
    <col min="5" max="5" width="8.85546875" style="761" customWidth="1"/>
    <col min="6" max="6" width="9.5703125" style="594" customWidth="1"/>
  </cols>
  <sheetData>
    <row r="1" spans="1:6" ht="45">
      <c r="A1" s="626" t="s">
        <v>478</v>
      </c>
      <c r="B1" s="627" t="s">
        <v>479</v>
      </c>
      <c r="C1" s="627" t="s">
        <v>480</v>
      </c>
      <c r="D1" s="626" t="s">
        <v>481</v>
      </c>
      <c r="E1" s="760" t="s">
        <v>757</v>
      </c>
      <c r="F1" s="627" t="s">
        <v>125</v>
      </c>
    </row>
    <row r="2" spans="1:6">
      <c r="E2" s="761" t="e">
        <f t="shared" ref="E2:E65" si="0">VLOOKUP(C2,DSE,2,FALSE)</f>
        <v>#N/A</v>
      </c>
      <c r="F2" s="738"/>
    </row>
    <row r="3" spans="1:6">
      <c r="E3" s="761" t="e">
        <f t="shared" si="0"/>
        <v>#N/A</v>
      </c>
      <c r="F3" s="738"/>
    </row>
    <row r="4" spans="1:6">
      <c r="E4" s="761" t="e">
        <f t="shared" si="0"/>
        <v>#N/A</v>
      </c>
      <c r="F4" s="738"/>
    </row>
    <row r="5" spans="1:6">
      <c r="E5" s="761" t="e">
        <f t="shared" si="0"/>
        <v>#N/A</v>
      </c>
      <c r="F5" s="738"/>
    </row>
    <row r="6" spans="1:6">
      <c r="E6" s="761" t="e">
        <f t="shared" si="0"/>
        <v>#N/A</v>
      </c>
      <c r="F6" s="738"/>
    </row>
    <row r="7" spans="1:6">
      <c r="E7" s="761" t="e">
        <f t="shared" si="0"/>
        <v>#N/A</v>
      </c>
      <c r="F7" s="738"/>
    </row>
    <row r="8" spans="1:6">
      <c r="E8" s="761" t="e">
        <f t="shared" si="0"/>
        <v>#N/A</v>
      </c>
      <c r="F8" s="738"/>
    </row>
    <row r="9" spans="1:6">
      <c r="E9" s="761" t="e">
        <f t="shared" si="0"/>
        <v>#N/A</v>
      </c>
      <c r="F9" s="738"/>
    </row>
    <row r="10" spans="1:6">
      <c r="E10" s="761" t="e">
        <f t="shared" si="0"/>
        <v>#N/A</v>
      </c>
      <c r="F10" s="738"/>
    </row>
    <row r="11" spans="1:6">
      <c r="E11" s="761" t="e">
        <f t="shared" si="0"/>
        <v>#N/A</v>
      </c>
      <c r="F11" s="738"/>
    </row>
    <row r="12" spans="1:6">
      <c r="E12" s="761" t="e">
        <f t="shared" si="0"/>
        <v>#N/A</v>
      </c>
      <c r="F12" s="738"/>
    </row>
    <row r="13" spans="1:6">
      <c r="E13" s="761" t="e">
        <f t="shared" si="0"/>
        <v>#N/A</v>
      </c>
      <c r="F13" s="738"/>
    </row>
    <row r="14" spans="1:6">
      <c r="E14" s="761" t="e">
        <f t="shared" si="0"/>
        <v>#N/A</v>
      </c>
      <c r="F14" s="738"/>
    </row>
    <row r="15" spans="1:6">
      <c r="E15" s="761" t="e">
        <f t="shared" si="0"/>
        <v>#N/A</v>
      </c>
      <c r="F15" s="738"/>
    </row>
    <row r="16" spans="1:6">
      <c r="E16" s="761" t="e">
        <f t="shared" si="0"/>
        <v>#N/A</v>
      </c>
      <c r="F16" s="738"/>
    </row>
    <row r="17" spans="5:6">
      <c r="E17" s="761" t="e">
        <f t="shared" si="0"/>
        <v>#N/A</v>
      </c>
      <c r="F17" s="738"/>
    </row>
    <row r="18" spans="5:6">
      <c r="E18" s="761" t="e">
        <f t="shared" si="0"/>
        <v>#N/A</v>
      </c>
      <c r="F18" s="738"/>
    </row>
    <row r="19" spans="5:6">
      <c r="E19" s="761" t="e">
        <f t="shared" si="0"/>
        <v>#N/A</v>
      </c>
      <c r="F19" s="738"/>
    </row>
    <row r="20" spans="5:6">
      <c r="E20" s="761" t="e">
        <f t="shared" si="0"/>
        <v>#N/A</v>
      </c>
      <c r="F20" s="738"/>
    </row>
    <row r="21" spans="5:6">
      <c r="E21" s="761" t="e">
        <f t="shared" si="0"/>
        <v>#N/A</v>
      </c>
      <c r="F21" s="738"/>
    </row>
    <row r="22" spans="5:6">
      <c r="E22" s="761" t="e">
        <f t="shared" si="0"/>
        <v>#N/A</v>
      </c>
      <c r="F22" s="738"/>
    </row>
    <row r="23" spans="5:6">
      <c r="E23" s="761" t="e">
        <f t="shared" si="0"/>
        <v>#N/A</v>
      </c>
      <c r="F23" s="738"/>
    </row>
    <row r="24" spans="5:6">
      <c r="E24" s="761" t="e">
        <f t="shared" si="0"/>
        <v>#N/A</v>
      </c>
      <c r="F24" s="738"/>
    </row>
    <row r="25" spans="5:6">
      <c r="E25" s="761" t="e">
        <f t="shared" si="0"/>
        <v>#N/A</v>
      </c>
      <c r="F25" s="738"/>
    </row>
    <row r="26" spans="5:6">
      <c r="E26" s="761" t="e">
        <f t="shared" si="0"/>
        <v>#N/A</v>
      </c>
      <c r="F26" s="738"/>
    </row>
    <row r="27" spans="5:6">
      <c r="E27" s="761" t="e">
        <f t="shared" si="0"/>
        <v>#N/A</v>
      </c>
      <c r="F27" s="738"/>
    </row>
    <row r="28" spans="5:6">
      <c r="E28" s="761" t="e">
        <f t="shared" si="0"/>
        <v>#N/A</v>
      </c>
      <c r="F28" s="738"/>
    </row>
    <row r="29" spans="5:6">
      <c r="E29" s="761" t="e">
        <f t="shared" si="0"/>
        <v>#N/A</v>
      </c>
      <c r="F29" s="738"/>
    </row>
    <row r="30" spans="5:6">
      <c r="E30" s="761" t="e">
        <f t="shared" si="0"/>
        <v>#N/A</v>
      </c>
      <c r="F30" s="738"/>
    </row>
    <row r="31" spans="5:6">
      <c r="E31" s="761" t="e">
        <f t="shared" si="0"/>
        <v>#N/A</v>
      </c>
      <c r="F31" s="738"/>
    </row>
    <row r="32" spans="5:6">
      <c r="E32" s="761" t="e">
        <f t="shared" si="0"/>
        <v>#N/A</v>
      </c>
      <c r="F32" s="738"/>
    </row>
    <row r="33" spans="5:6">
      <c r="E33" s="761" t="e">
        <f t="shared" si="0"/>
        <v>#N/A</v>
      </c>
      <c r="F33" s="738"/>
    </row>
    <row r="34" spans="5:6">
      <c r="E34" s="761" t="e">
        <f t="shared" si="0"/>
        <v>#N/A</v>
      </c>
      <c r="F34" s="738"/>
    </row>
    <row r="35" spans="5:6">
      <c r="E35" s="761" t="e">
        <f t="shared" si="0"/>
        <v>#N/A</v>
      </c>
      <c r="F35" s="738"/>
    </row>
    <row r="36" spans="5:6">
      <c r="E36" s="761" t="e">
        <f t="shared" si="0"/>
        <v>#N/A</v>
      </c>
      <c r="F36" s="738"/>
    </row>
    <row r="37" spans="5:6">
      <c r="E37" s="761" t="e">
        <f t="shared" si="0"/>
        <v>#N/A</v>
      </c>
      <c r="F37" s="738"/>
    </row>
    <row r="38" spans="5:6">
      <c r="E38" s="761" t="e">
        <f t="shared" si="0"/>
        <v>#N/A</v>
      </c>
      <c r="F38" s="738"/>
    </row>
    <row r="39" spans="5:6">
      <c r="E39" s="761" t="e">
        <f t="shared" si="0"/>
        <v>#N/A</v>
      </c>
      <c r="F39" s="738"/>
    </row>
    <row r="40" spans="5:6">
      <c r="E40" s="761" t="e">
        <f t="shared" si="0"/>
        <v>#N/A</v>
      </c>
      <c r="F40" s="738"/>
    </row>
    <row r="41" spans="5:6">
      <c r="E41" s="761" t="e">
        <f t="shared" si="0"/>
        <v>#N/A</v>
      </c>
      <c r="F41" s="738"/>
    </row>
    <row r="42" spans="5:6">
      <c r="E42" s="761" t="e">
        <f t="shared" si="0"/>
        <v>#N/A</v>
      </c>
      <c r="F42" s="738"/>
    </row>
    <row r="43" spans="5:6">
      <c r="E43" s="761" t="e">
        <f t="shared" si="0"/>
        <v>#N/A</v>
      </c>
      <c r="F43" s="738"/>
    </row>
    <row r="44" spans="5:6">
      <c r="E44" s="761" t="e">
        <f t="shared" si="0"/>
        <v>#N/A</v>
      </c>
      <c r="F44" s="738"/>
    </row>
    <row r="45" spans="5:6">
      <c r="E45" s="761" t="e">
        <f t="shared" si="0"/>
        <v>#N/A</v>
      </c>
      <c r="F45" s="738"/>
    </row>
    <row r="46" spans="5:6">
      <c r="E46" s="761" t="e">
        <f t="shared" si="0"/>
        <v>#N/A</v>
      </c>
      <c r="F46" s="738"/>
    </row>
    <row r="47" spans="5:6">
      <c r="E47" s="761" t="e">
        <f t="shared" si="0"/>
        <v>#N/A</v>
      </c>
      <c r="F47" s="738"/>
    </row>
    <row r="48" spans="5:6">
      <c r="E48" s="761" t="e">
        <f t="shared" si="0"/>
        <v>#N/A</v>
      </c>
      <c r="F48" s="738"/>
    </row>
    <row r="49" spans="5:6">
      <c r="E49" s="761" t="e">
        <f t="shared" si="0"/>
        <v>#N/A</v>
      </c>
      <c r="F49" s="738"/>
    </row>
    <row r="50" spans="5:6">
      <c r="E50" s="761" t="e">
        <f t="shared" si="0"/>
        <v>#N/A</v>
      </c>
      <c r="F50" s="738"/>
    </row>
    <row r="51" spans="5:6">
      <c r="E51" s="761" t="e">
        <f t="shared" si="0"/>
        <v>#N/A</v>
      </c>
      <c r="F51" s="738"/>
    </row>
    <row r="52" spans="5:6">
      <c r="E52" s="761" t="e">
        <f t="shared" si="0"/>
        <v>#N/A</v>
      </c>
      <c r="F52" s="738"/>
    </row>
    <row r="53" spans="5:6">
      <c r="E53" s="761" t="e">
        <f t="shared" si="0"/>
        <v>#N/A</v>
      </c>
      <c r="F53" s="738"/>
    </row>
    <row r="54" spans="5:6">
      <c r="E54" s="761" t="e">
        <f t="shared" si="0"/>
        <v>#N/A</v>
      </c>
      <c r="F54" s="738"/>
    </row>
    <row r="55" spans="5:6">
      <c r="E55" s="761" t="e">
        <f t="shared" si="0"/>
        <v>#N/A</v>
      </c>
      <c r="F55" s="738"/>
    </row>
    <row r="56" spans="5:6">
      <c r="E56" s="761" t="e">
        <f t="shared" si="0"/>
        <v>#N/A</v>
      </c>
      <c r="F56" s="738"/>
    </row>
    <row r="57" spans="5:6">
      <c r="E57" s="761" t="e">
        <f t="shared" si="0"/>
        <v>#N/A</v>
      </c>
      <c r="F57" s="738"/>
    </row>
    <row r="58" spans="5:6">
      <c r="E58" s="761" t="e">
        <f t="shared" si="0"/>
        <v>#N/A</v>
      </c>
      <c r="F58" s="738"/>
    </row>
    <row r="59" spans="5:6">
      <c r="E59" s="761" t="e">
        <f t="shared" si="0"/>
        <v>#N/A</v>
      </c>
      <c r="F59" s="738"/>
    </row>
    <row r="60" spans="5:6">
      <c r="E60" s="761" t="e">
        <f t="shared" si="0"/>
        <v>#N/A</v>
      </c>
      <c r="F60" s="738"/>
    </row>
    <row r="61" spans="5:6">
      <c r="E61" s="761" t="e">
        <f t="shared" si="0"/>
        <v>#N/A</v>
      </c>
      <c r="F61" s="738"/>
    </row>
    <row r="62" spans="5:6">
      <c r="E62" s="761" t="e">
        <f t="shared" si="0"/>
        <v>#N/A</v>
      </c>
      <c r="F62" s="738"/>
    </row>
    <row r="63" spans="5:6">
      <c r="E63" s="761" t="e">
        <f t="shared" si="0"/>
        <v>#N/A</v>
      </c>
      <c r="F63" s="738"/>
    </row>
    <row r="64" spans="5:6">
      <c r="E64" s="761" t="e">
        <f t="shared" si="0"/>
        <v>#N/A</v>
      </c>
      <c r="F64" s="738"/>
    </row>
    <row r="65" spans="5:6">
      <c r="E65" s="761" t="e">
        <f t="shared" si="0"/>
        <v>#N/A</v>
      </c>
      <c r="F65" s="738"/>
    </row>
    <row r="66" spans="5:6">
      <c r="E66" s="761" t="e">
        <f t="shared" ref="E66:E129" si="1">VLOOKUP(C66,DSE,2,FALSE)</f>
        <v>#N/A</v>
      </c>
      <c r="F66" s="738"/>
    </row>
    <row r="67" spans="5:6">
      <c r="E67" s="761" t="e">
        <f t="shared" si="1"/>
        <v>#N/A</v>
      </c>
      <c r="F67" s="738"/>
    </row>
    <row r="68" spans="5:6">
      <c r="E68" s="761" t="e">
        <f t="shared" si="1"/>
        <v>#N/A</v>
      </c>
      <c r="F68" s="738"/>
    </row>
    <row r="69" spans="5:6">
      <c r="E69" s="761" t="e">
        <f t="shared" si="1"/>
        <v>#N/A</v>
      </c>
      <c r="F69" s="738"/>
    </row>
    <row r="70" spans="5:6">
      <c r="E70" s="761" t="e">
        <f t="shared" si="1"/>
        <v>#N/A</v>
      </c>
      <c r="F70" s="738"/>
    </row>
    <row r="71" spans="5:6">
      <c r="E71" s="761" t="e">
        <f t="shared" si="1"/>
        <v>#N/A</v>
      </c>
      <c r="F71" s="738"/>
    </row>
    <row r="72" spans="5:6">
      <c r="E72" s="761" t="e">
        <f t="shared" si="1"/>
        <v>#N/A</v>
      </c>
      <c r="F72" s="738"/>
    </row>
    <row r="73" spans="5:6">
      <c r="E73" s="761" t="e">
        <f t="shared" si="1"/>
        <v>#N/A</v>
      </c>
      <c r="F73" s="738"/>
    </row>
    <row r="74" spans="5:6">
      <c r="E74" s="761" t="e">
        <f t="shared" si="1"/>
        <v>#N/A</v>
      </c>
      <c r="F74" s="738"/>
    </row>
    <row r="75" spans="5:6">
      <c r="E75" s="761" t="e">
        <f t="shared" si="1"/>
        <v>#N/A</v>
      </c>
      <c r="F75" s="738"/>
    </row>
    <row r="76" spans="5:6">
      <c r="E76" s="761" t="e">
        <f t="shared" si="1"/>
        <v>#N/A</v>
      </c>
      <c r="F76" s="738"/>
    </row>
    <row r="77" spans="5:6">
      <c r="E77" s="761" t="e">
        <f t="shared" si="1"/>
        <v>#N/A</v>
      </c>
      <c r="F77" s="738"/>
    </row>
    <row r="78" spans="5:6">
      <c r="E78" s="761" t="e">
        <f t="shared" si="1"/>
        <v>#N/A</v>
      </c>
      <c r="F78" s="738"/>
    </row>
    <row r="79" spans="5:6">
      <c r="E79" s="761" t="e">
        <f t="shared" si="1"/>
        <v>#N/A</v>
      </c>
      <c r="F79" s="738"/>
    </row>
    <row r="80" spans="5:6">
      <c r="E80" s="761" t="e">
        <f t="shared" si="1"/>
        <v>#N/A</v>
      </c>
      <c r="F80" s="738"/>
    </row>
    <row r="81" spans="5:6">
      <c r="E81" s="761" t="e">
        <f t="shared" si="1"/>
        <v>#N/A</v>
      </c>
      <c r="F81" s="738"/>
    </row>
    <row r="82" spans="5:6">
      <c r="E82" s="761" t="e">
        <f t="shared" si="1"/>
        <v>#N/A</v>
      </c>
      <c r="F82" s="738"/>
    </row>
    <row r="83" spans="5:6">
      <c r="E83" s="761" t="e">
        <f t="shared" si="1"/>
        <v>#N/A</v>
      </c>
      <c r="F83" s="738"/>
    </row>
    <row r="84" spans="5:6">
      <c r="E84" s="761" t="e">
        <f t="shared" si="1"/>
        <v>#N/A</v>
      </c>
      <c r="F84" s="738"/>
    </row>
    <row r="85" spans="5:6">
      <c r="E85" s="761" t="e">
        <f t="shared" si="1"/>
        <v>#N/A</v>
      </c>
      <c r="F85" s="738"/>
    </row>
    <row r="86" spans="5:6">
      <c r="E86" s="761" t="e">
        <f t="shared" si="1"/>
        <v>#N/A</v>
      </c>
      <c r="F86" s="738"/>
    </row>
    <row r="87" spans="5:6">
      <c r="E87" s="761" t="e">
        <f t="shared" si="1"/>
        <v>#N/A</v>
      </c>
      <c r="F87" s="738"/>
    </row>
    <row r="88" spans="5:6">
      <c r="E88" s="761" t="e">
        <f t="shared" si="1"/>
        <v>#N/A</v>
      </c>
      <c r="F88" s="738"/>
    </row>
    <row r="89" spans="5:6">
      <c r="E89" s="761" t="e">
        <f t="shared" si="1"/>
        <v>#N/A</v>
      </c>
      <c r="F89" s="738"/>
    </row>
    <row r="90" spans="5:6">
      <c r="E90" s="761" t="e">
        <f t="shared" si="1"/>
        <v>#N/A</v>
      </c>
      <c r="F90" s="738"/>
    </row>
    <row r="91" spans="5:6">
      <c r="E91" s="761" t="e">
        <f t="shared" si="1"/>
        <v>#N/A</v>
      </c>
      <c r="F91" s="738"/>
    </row>
    <row r="92" spans="5:6">
      <c r="E92" s="761" t="e">
        <f t="shared" si="1"/>
        <v>#N/A</v>
      </c>
      <c r="F92" s="738"/>
    </row>
    <row r="93" spans="5:6">
      <c r="E93" s="761" t="e">
        <f t="shared" si="1"/>
        <v>#N/A</v>
      </c>
      <c r="F93" s="738"/>
    </row>
    <row r="94" spans="5:6">
      <c r="E94" s="761" t="e">
        <f t="shared" si="1"/>
        <v>#N/A</v>
      </c>
      <c r="F94" s="738"/>
    </row>
    <row r="95" spans="5:6">
      <c r="E95" s="761" t="e">
        <f t="shared" si="1"/>
        <v>#N/A</v>
      </c>
      <c r="F95" s="738"/>
    </row>
    <row r="96" spans="5:6">
      <c r="E96" s="761" t="e">
        <f t="shared" si="1"/>
        <v>#N/A</v>
      </c>
      <c r="F96" s="738"/>
    </row>
    <row r="97" spans="5:6">
      <c r="E97" s="761" t="e">
        <f t="shared" si="1"/>
        <v>#N/A</v>
      </c>
      <c r="F97" s="738"/>
    </row>
    <row r="98" spans="5:6">
      <c r="E98" s="761" t="e">
        <f t="shared" si="1"/>
        <v>#N/A</v>
      </c>
      <c r="F98" s="738"/>
    </row>
    <row r="99" spans="5:6">
      <c r="E99" s="761" t="e">
        <f t="shared" si="1"/>
        <v>#N/A</v>
      </c>
      <c r="F99" s="738"/>
    </row>
    <row r="100" spans="5:6">
      <c r="E100" s="761" t="e">
        <f t="shared" si="1"/>
        <v>#N/A</v>
      </c>
      <c r="F100" s="738"/>
    </row>
    <row r="101" spans="5:6">
      <c r="E101" s="761" t="e">
        <f t="shared" si="1"/>
        <v>#N/A</v>
      </c>
      <c r="F101" s="738"/>
    </row>
    <row r="102" spans="5:6">
      <c r="E102" s="761" t="e">
        <f t="shared" si="1"/>
        <v>#N/A</v>
      </c>
      <c r="F102" s="738"/>
    </row>
    <row r="103" spans="5:6">
      <c r="E103" s="761" t="e">
        <f t="shared" si="1"/>
        <v>#N/A</v>
      </c>
      <c r="F103" s="738"/>
    </row>
    <row r="104" spans="5:6">
      <c r="E104" s="761" t="e">
        <f t="shared" si="1"/>
        <v>#N/A</v>
      </c>
      <c r="F104" s="738"/>
    </row>
    <row r="105" spans="5:6">
      <c r="E105" s="761" t="e">
        <f t="shared" si="1"/>
        <v>#N/A</v>
      </c>
      <c r="F105" s="738"/>
    </row>
    <row r="106" spans="5:6">
      <c r="E106" s="761" t="e">
        <f t="shared" si="1"/>
        <v>#N/A</v>
      </c>
      <c r="F106" s="738"/>
    </row>
    <row r="107" spans="5:6">
      <c r="E107" s="761" t="e">
        <f t="shared" si="1"/>
        <v>#N/A</v>
      </c>
      <c r="F107" s="738"/>
    </row>
    <row r="108" spans="5:6">
      <c r="E108" s="761" t="e">
        <f t="shared" si="1"/>
        <v>#N/A</v>
      </c>
      <c r="F108" s="738"/>
    </row>
    <row r="109" spans="5:6">
      <c r="E109" s="761" t="e">
        <f t="shared" si="1"/>
        <v>#N/A</v>
      </c>
      <c r="F109" s="738"/>
    </row>
    <row r="110" spans="5:6">
      <c r="E110" s="761" t="e">
        <f t="shared" si="1"/>
        <v>#N/A</v>
      </c>
      <c r="F110" s="738"/>
    </row>
    <row r="111" spans="5:6">
      <c r="E111" s="761" t="e">
        <f t="shared" si="1"/>
        <v>#N/A</v>
      </c>
      <c r="F111" s="738"/>
    </row>
    <row r="112" spans="5:6">
      <c r="E112" s="761" t="e">
        <f t="shared" si="1"/>
        <v>#N/A</v>
      </c>
      <c r="F112" s="738"/>
    </row>
    <row r="113" spans="5:6">
      <c r="E113" s="761" t="e">
        <f t="shared" si="1"/>
        <v>#N/A</v>
      </c>
      <c r="F113" s="738"/>
    </row>
    <row r="114" spans="5:6">
      <c r="E114" s="761" t="e">
        <f t="shared" si="1"/>
        <v>#N/A</v>
      </c>
      <c r="F114" s="738"/>
    </row>
    <row r="115" spans="5:6">
      <c r="E115" s="761" t="e">
        <f t="shared" si="1"/>
        <v>#N/A</v>
      </c>
      <c r="F115" s="738"/>
    </row>
    <row r="116" spans="5:6">
      <c r="E116" s="761" t="e">
        <f t="shared" si="1"/>
        <v>#N/A</v>
      </c>
      <c r="F116" s="738"/>
    </row>
    <row r="117" spans="5:6">
      <c r="E117" s="761" t="e">
        <f t="shared" si="1"/>
        <v>#N/A</v>
      </c>
      <c r="F117" s="738"/>
    </row>
    <row r="118" spans="5:6">
      <c r="E118" s="761" t="e">
        <f t="shared" si="1"/>
        <v>#N/A</v>
      </c>
      <c r="F118" s="738"/>
    </row>
    <row r="119" spans="5:6">
      <c r="E119" s="761" t="e">
        <f t="shared" si="1"/>
        <v>#N/A</v>
      </c>
      <c r="F119" s="738"/>
    </row>
    <row r="120" spans="5:6">
      <c r="E120" s="761" t="e">
        <f t="shared" si="1"/>
        <v>#N/A</v>
      </c>
      <c r="F120" s="738"/>
    </row>
    <row r="121" spans="5:6">
      <c r="E121" s="761" t="e">
        <f t="shared" si="1"/>
        <v>#N/A</v>
      </c>
      <c r="F121" s="738"/>
    </row>
    <row r="122" spans="5:6">
      <c r="E122" s="761" t="e">
        <f t="shared" si="1"/>
        <v>#N/A</v>
      </c>
      <c r="F122" s="738"/>
    </row>
    <row r="123" spans="5:6">
      <c r="E123" s="761" t="e">
        <f t="shared" si="1"/>
        <v>#N/A</v>
      </c>
      <c r="F123" s="738"/>
    </row>
    <row r="124" spans="5:6">
      <c r="E124" s="761" t="e">
        <f t="shared" si="1"/>
        <v>#N/A</v>
      </c>
      <c r="F124" s="738"/>
    </row>
    <row r="125" spans="5:6">
      <c r="E125" s="761" t="e">
        <f t="shared" si="1"/>
        <v>#N/A</v>
      </c>
      <c r="F125" s="738"/>
    </row>
    <row r="126" spans="5:6">
      <c r="E126" s="761" t="e">
        <f t="shared" si="1"/>
        <v>#N/A</v>
      </c>
      <c r="F126" s="738"/>
    </row>
    <row r="127" spans="5:6">
      <c r="E127" s="761" t="e">
        <f t="shared" si="1"/>
        <v>#N/A</v>
      </c>
      <c r="F127" s="738"/>
    </row>
    <row r="128" spans="5:6">
      <c r="E128" s="761" t="e">
        <f t="shared" si="1"/>
        <v>#N/A</v>
      </c>
      <c r="F128" s="738"/>
    </row>
    <row r="129" spans="5:6">
      <c r="E129" s="761" t="e">
        <f t="shared" si="1"/>
        <v>#N/A</v>
      </c>
      <c r="F129" s="738"/>
    </row>
    <row r="130" spans="5:6">
      <c r="E130" s="761" t="e">
        <f t="shared" ref="E130:E192" si="2">VLOOKUP(C130,DSE,2,FALSE)</f>
        <v>#N/A</v>
      </c>
      <c r="F130" s="738"/>
    </row>
    <row r="131" spans="5:6">
      <c r="E131" s="761" t="e">
        <f t="shared" si="2"/>
        <v>#N/A</v>
      </c>
      <c r="F131" s="738"/>
    </row>
    <row r="132" spans="5:6">
      <c r="E132" s="761" t="e">
        <f t="shared" si="2"/>
        <v>#N/A</v>
      </c>
      <c r="F132" s="738"/>
    </row>
    <row r="133" spans="5:6">
      <c r="E133" s="761" t="e">
        <f t="shared" si="2"/>
        <v>#N/A</v>
      </c>
      <c r="F133" s="738"/>
    </row>
    <row r="134" spans="5:6">
      <c r="E134" s="761" t="e">
        <f t="shared" si="2"/>
        <v>#N/A</v>
      </c>
      <c r="F134" s="738"/>
    </row>
    <row r="135" spans="5:6">
      <c r="E135" s="761" t="e">
        <f t="shared" si="2"/>
        <v>#N/A</v>
      </c>
      <c r="F135" s="738"/>
    </row>
    <row r="136" spans="5:6">
      <c r="E136" s="761" t="e">
        <f t="shared" si="2"/>
        <v>#N/A</v>
      </c>
      <c r="F136" s="738"/>
    </row>
    <row r="137" spans="5:6">
      <c r="E137" s="761" t="e">
        <f t="shared" si="2"/>
        <v>#N/A</v>
      </c>
      <c r="F137" s="738"/>
    </row>
    <row r="138" spans="5:6">
      <c r="E138" s="761" t="e">
        <f t="shared" si="2"/>
        <v>#N/A</v>
      </c>
      <c r="F138" s="738"/>
    </row>
    <row r="139" spans="5:6">
      <c r="E139" s="761" t="e">
        <f t="shared" si="2"/>
        <v>#N/A</v>
      </c>
      <c r="F139" s="738"/>
    </row>
    <row r="140" spans="5:6">
      <c r="E140" s="761" t="e">
        <f t="shared" si="2"/>
        <v>#N/A</v>
      </c>
      <c r="F140" s="738"/>
    </row>
    <row r="141" spans="5:6">
      <c r="E141" s="761" t="e">
        <f t="shared" si="2"/>
        <v>#N/A</v>
      </c>
      <c r="F141" s="738"/>
    </row>
    <row r="142" spans="5:6">
      <c r="E142" s="761" t="e">
        <f t="shared" si="2"/>
        <v>#N/A</v>
      </c>
      <c r="F142" s="738"/>
    </row>
    <row r="143" spans="5:6">
      <c r="E143" s="761" t="e">
        <f t="shared" si="2"/>
        <v>#N/A</v>
      </c>
      <c r="F143" s="738"/>
    </row>
    <row r="144" spans="5:6">
      <c r="E144" s="761" t="e">
        <f t="shared" si="2"/>
        <v>#N/A</v>
      </c>
      <c r="F144" s="738"/>
    </row>
    <row r="145" spans="5:6">
      <c r="E145" s="761" t="e">
        <f t="shared" si="2"/>
        <v>#N/A</v>
      </c>
      <c r="F145" s="738"/>
    </row>
    <row r="146" spans="5:6">
      <c r="E146" s="761" t="e">
        <f t="shared" si="2"/>
        <v>#N/A</v>
      </c>
      <c r="F146" s="738"/>
    </row>
    <row r="147" spans="5:6">
      <c r="E147" s="761" t="e">
        <f t="shared" si="2"/>
        <v>#N/A</v>
      </c>
      <c r="F147" s="738"/>
    </row>
    <row r="148" spans="5:6">
      <c r="E148" s="761" t="e">
        <f t="shared" si="2"/>
        <v>#N/A</v>
      </c>
      <c r="F148" s="738"/>
    </row>
    <row r="149" spans="5:6">
      <c r="E149" s="761" t="e">
        <f t="shared" si="2"/>
        <v>#N/A</v>
      </c>
      <c r="F149" s="738"/>
    </row>
    <row r="150" spans="5:6">
      <c r="E150" s="761" t="e">
        <f t="shared" si="2"/>
        <v>#N/A</v>
      </c>
      <c r="F150" s="738"/>
    </row>
    <row r="151" spans="5:6">
      <c r="E151" s="761" t="e">
        <f t="shared" si="2"/>
        <v>#N/A</v>
      </c>
      <c r="F151" s="738"/>
    </row>
    <row r="152" spans="5:6">
      <c r="E152" s="761" t="e">
        <f t="shared" si="2"/>
        <v>#N/A</v>
      </c>
      <c r="F152" s="738"/>
    </row>
    <row r="153" spans="5:6">
      <c r="E153" s="761" t="e">
        <f t="shared" si="2"/>
        <v>#N/A</v>
      </c>
      <c r="F153" s="738"/>
    </row>
    <row r="154" spans="5:6">
      <c r="E154" s="761" t="e">
        <f t="shared" si="2"/>
        <v>#N/A</v>
      </c>
      <c r="F154" s="738"/>
    </row>
    <row r="155" spans="5:6">
      <c r="E155" s="761" t="e">
        <f t="shared" si="2"/>
        <v>#N/A</v>
      </c>
      <c r="F155" s="738"/>
    </row>
    <row r="156" spans="5:6">
      <c r="E156" s="761" t="e">
        <f t="shared" si="2"/>
        <v>#N/A</v>
      </c>
      <c r="F156" s="738"/>
    </row>
    <row r="157" spans="5:6">
      <c r="E157" s="761" t="e">
        <f t="shared" si="2"/>
        <v>#N/A</v>
      </c>
      <c r="F157" s="738"/>
    </row>
    <row r="158" spans="5:6">
      <c r="E158" s="761" t="e">
        <f t="shared" si="2"/>
        <v>#N/A</v>
      </c>
      <c r="F158" s="738"/>
    </row>
    <row r="159" spans="5:6">
      <c r="E159" s="761" t="e">
        <f t="shared" si="2"/>
        <v>#N/A</v>
      </c>
      <c r="F159" s="738"/>
    </row>
    <row r="160" spans="5:6">
      <c r="E160" s="761" t="e">
        <f t="shared" si="2"/>
        <v>#N/A</v>
      </c>
      <c r="F160" s="738"/>
    </row>
    <row r="161" spans="5:6">
      <c r="E161" s="761" t="e">
        <f t="shared" si="2"/>
        <v>#N/A</v>
      </c>
      <c r="F161" s="738"/>
    </row>
    <row r="162" spans="5:6">
      <c r="E162" s="761" t="e">
        <f t="shared" si="2"/>
        <v>#N/A</v>
      </c>
      <c r="F162" s="738"/>
    </row>
    <row r="163" spans="5:6">
      <c r="E163" s="761" t="e">
        <f t="shared" si="2"/>
        <v>#N/A</v>
      </c>
      <c r="F163" s="738"/>
    </row>
    <row r="164" spans="5:6">
      <c r="E164" s="761" t="e">
        <f t="shared" si="2"/>
        <v>#N/A</v>
      </c>
      <c r="F164" s="738"/>
    </row>
    <row r="165" spans="5:6">
      <c r="E165" s="761" t="e">
        <f t="shared" si="2"/>
        <v>#N/A</v>
      </c>
      <c r="F165" s="738"/>
    </row>
    <row r="166" spans="5:6">
      <c r="E166" s="761" t="e">
        <f t="shared" si="2"/>
        <v>#N/A</v>
      </c>
      <c r="F166" s="738"/>
    </row>
    <row r="167" spans="5:6">
      <c r="E167" s="761" t="e">
        <f t="shared" si="2"/>
        <v>#N/A</v>
      </c>
      <c r="F167" s="738"/>
    </row>
    <row r="168" spans="5:6">
      <c r="E168" s="761" t="e">
        <f t="shared" si="2"/>
        <v>#N/A</v>
      </c>
      <c r="F168" s="738"/>
    </row>
    <row r="169" spans="5:6">
      <c r="E169" s="761" t="e">
        <f t="shared" si="2"/>
        <v>#N/A</v>
      </c>
      <c r="F169" s="738"/>
    </row>
    <row r="170" spans="5:6">
      <c r="E170" s="761" t="e">
        <f t="shared" si="2"/>
        <v>#N/A</v>
      </c>
      <c r="F170" s="738"/>
    </row>
    <row r="171" spans="5:6">
      <c r="E171" s="761" t="e">
        <f t="shared" si="2"/>
        <v>#N/A</v>
      </c>
      <c r="F171" s="738"/>
    </row>
    <row r="172" spans="5:6">
      <c r="E172" s="761" t="e">
        <f t="shared" si="2"/>
        <v>#N/A</v>
      </c>
      <c r="F172" s="738"/>
    </row>
    <row r="173" spans="5:6">
      <c r="E173" s="761" t="e">
        <f t="shared" si="2"/>
        <v>#N/A</v>
      </c>
      <c r="F173" s="738"/>
    </row>
    <row r="174" spans="5:6">
      <c r="E174" s="761" t="e">
        <f t="shared" si="2"/>
        <v>#N/A</v>
      </c>
      <c r="F174" s="738"/>
    </row>
    <row r="175" spans="5:6">
      <c r="E175" s="761" t="e">
        <f t="shared" si="2"/>
        <v>#N/A</v>
      </c>
      <c r="F175" s="738"/>
    </row>
    <row r="176" spans="5:6">
      <c r="E176" s="761" t="e">
        <f t="shared" si="2"/>
        <v>#N/A</v>
      </c>
    </row>
    <row r="177" spans="5:5">
      <c r="E177" s="761" t="e">
        <f t="shared" si="2"/>
        <v>#N/A</v>
      </c>
    </row>
    <row r="178" spans="5:5">
      <c r="E178" s="761" t="e">
        <f t="shared" si="2"/>
        <v>#N/A</v>
      </c>
    </row>
    <row r="179" spans="5:5">
      <c r="E179" s="761" t="e">
        <f t="shared" si="2"/>
        <v>#N/A</v>
      </c>
    </row>
    <row r="180" spans="5:5">
      <c r="E180" s="761" t="e">
        <f t="shared" si="2"/>
        <v>#N/A</v>
      </c>
    </row>
    <row r="181" spans="5:5">
      <c r="E181" s="761" t="e">
        <f t="shared" si="2"/>
        <v>#N/A</v>
      </c>
    </row>
    <row r="182" spans="5:5">
      <c r="E182" s="761" t="e">
        <f t="shared" si="2"/>
        <v>#N/A</v>
      </c>
    </row>
    <row r="183" spans="5:5">
      <c r="E183" s="761" t="e">
        <f t="shared" si="2"/>
        <v>#N/A</v>
      </c>
    </row>
    <row r="184" spans="5:5">
      <c r="E184" s="761" t="e">
        <f t="shared" si="2"/>
        <v>#N/A</v>
      </c>
    </row>
    <row r="185" spans="5:5">
      <c r="E185" s="761" t="e">
        <f t="shared" si="2"/>
        <v>#N/A</v>
      </c>
    </row>
    <row r="186" spans="5:5">
      <c r="E186" s="761" t="e">
        <f t="shared" si="2"/>
        <v>#N/A</v>
      </c>
    </row>
    <row r="187" spans="5:5">
      <c r="E187" s="761" t="e">
        <f t="shared" si="2"/>
        <v>#N/A</v>
      </c>
    </row>
    <row r="188" spans="5:5">
      <c r="E188" s="761" t="e">
        <f t="shared" si="2"/>
        <v>#N/A</v>
      </c>
    </row>
    <row r="189" spans="5:5">
      <c r="E189" s="761" t="e">
        <f t="shared" si="2"/>
        <v>#N/A</v>
      </c>
    </row>
    <row r="190" spans="5:5">
      <c r="E190" s="761" t="e">
        <f t="shared" si="2"/>
        <v>#N/A</v>
      </c>
    </row>
    <row r="191" spans="5:5">
      <c r="E191" s="761" t="e">
        <f t="shared" si="2"/>
        <v>#N/A</v>
      </c>
    </row>
    <row r="192" spans="5:5">
      <c r="E192" s="761" t="e">
        <f t="shared" si="2"/>
        <v>#N/A</v>
      </c>
    </row>
    <row r="193" spans="5:5">
      <c r="E193" s="761" t="e">
        <f t="shared" ref="E193:E256" si="3">VLOOKUP(C193,DSE,2,FALSE)</f>
        <v>#N/A</v>
      </c>
    </row>
    <row r="194" spans="5:5">
      <c r="E194" s="761" t="e">
        <f t="shared" si="3"/>
        <v>#N/A</v>
      </c>
    </row>
    <row r="195" spans="5:5">
      <c r="E195" s="761" t="e">
        <f t="shared" si="3"/>
        <v>#N/A</v>
      </c>
    </row>
    <row r="196" spans="5:5">
      <c r="E196" s="761" t="e">
        <f t="shared" si="3"/>
        <v>#N/A</v>
      </c>
    </row>
    <row r="197" spans="5:5">
      <c r="E197" s="761" t="e">
        <f t="shared" si="3"/>
        <v>#N/A</v>
      </c>
    </row>
    <row r="198" spans="5:5">
      <c r="E198" s="761" t="e">
        <f t="shared" si="3"/>
        <v>#N/A</v>
      </c>
    </row>
    <row r="199" spans="5:5">
      <c r="E199" s="761" t="e">
        <f t="shared" si="3"/>
        <v>#N/A</v>
      </c>
    </row>
    <row r="200" spans="5:5">
      <c r="E200" s="761" t="e">
        <f t="shared" si="3"/>
        <v>#N/A</v>
      </c>
    </row>
    <row r="201" spans="5:5">
      <c r="E201" s="761" t="e">
        <f t="shared" si="3"/>
        <v>#N/A</v>
      </c>
    </row>
    <row r="202" spans="5:5">
      <c r="E202" s="761" t="e">
        <f t="shared" si="3"/>
        <v>#N/A</v>
      </c>
    </row>
    <row r="203" spans="5:5">
      <c r="E203" s="761" t="e">
        <f t="shared" si="3"/>
        <v>#N/A</v>
      </c>
    </row>
    <row r="204" spans="5:5">
      <c r="E204" s="761" t="e">
        <f t="shared" si="3"/>
        <v>#N/A</v>
      </c>
    </row>
    <row r="205" spans="5:5">
      <c r="E205" s="761" t="e">
        <f t="shared" si="3"/>
        <v>#N/A</v>
      </c>
    </row>
    <row r="206" spans="5:5">
      <c r="E206" s="761" t="e">
        <f t="shared" si="3"/>
        <v>#N/A</v>
      </c>
    </row>
    <row r="207" spans="5:5">
      <c r="E207" s="761" t="e">
        <f t="shared" si="3"/>
        <v>#N/A</v>
      </c>
    </row>
    <row r="208" spans="5:5">
      <c r="E208" s="761" t="e">
        <f t="shared" si="3"/>
        <v>#N/A</v>
      </c>
    </row>
    <row r="209" spans="5:5">
      <c r="E209" s="761" t="e">
        <f t="shared" si="3"/>
        <v>#N/A</v>
      </c>
    </row>
    <row r="210" spans="5:5">
      <c r="E210" s="761" t="e">
        <f t="shared" si="3"/>
        <v>#N/A</v>
      </c>
    </row>
    <row r="211" spans="5:5">
      <c r="E211" s="761" t="e">
        <f t="shared" si="3"/>
        <v>#N/A</v>
      </c>
    </row>
    <row r="212" spans="5:5">
      <c r="E212" s="761" t="e">
        <f t="shared" si="3"/>
        <v>#N/A</v>
      </c>
    </row>
    <row r="213" spans="5:5">
      <c r="E213" s="761" t="e">
        <f t="shared" si="3"/>
        <v>#N/A</v>
      </c>
    </row>
    <row r="214" spans="5:5">
      <c r="E214" s="761" t="e">
        <f t="shared" si="3"/>
        <v>#N/A</v>
      </c>
    </row>
    <row r="215" spans="5:5">
      <c r="E215" s="761" t="e">
        <f t="shared" si="3"/>
        <v>#N/A</v>
      </c>
    </row>
    <row r="216" spans="5:5">
      <c r="E216" s="761" t="e">
        <f t="shared" si="3"/>
        <v>#N/A</v>
      </c>
    </row>
    <row r="217" spans="5:5">
      <c r="E217" s="761" t="e">
        <f t="shared" si="3"/>
        <v>#N/A</v>
      </c>
    </row>
    <row r="218" spans="5:5">
      <c r="E218" s="761" t="e">
        <f t="shared" si="3"/>
        <v>#N/A</v>
      </c>
    </row>
    <row r="219" spans="5:5">
      <c r="E219" s="761" t="e">
        <f t="shared" si="3"/>
        <v>#N/A</v>
      </c>
    </row>
    <row r="220" spans="5:5">
      <c r="E220" s="761" t="e">
        <f t="shared" si="3"/>
        <v>#N/A</v>
      </c>
    </row>
    <row r="221" spans="5:5">
      <c r="E221" s="761" t="e">
        <f t="shared" si="3"/>
        <v>#N/A</v>
      </c>
    </row>
    <row r="222" spans="5:5">
      <c r="E222" s="761" t="e">
        <f t="shared" si="3"/>
        <v>#N/A</v>
      </c>
    </row>
    <row r="223" spans="5:5">
      <c r="E223" s="761" t="e">
        <f t="shared" si="3"/>
        <v>#N/A</v>
      </c>
    </row>
    <row r="224" spans="5:5">
      <c r="E224" s="761" t="e">
        <f t="shared" si="3"/>
        <v>#N/A</v>
      </c>
    </row>
    <row r="225" spans="5:5">
      <c r="E225" s="761" t="e">
        <f t="shared" si="3"/>
        <v>#N/A</v>
      </c>
    </row>
    <row r="226" spans="5:5">
      <c r="E226" s="761" t="e">
        <f t="shared" si="3"/>
        <v>#N/A</v>
      </c>
    </row>
    <row r="227" spans="5:5">
      <c r="E227" s="761" t="e">
        <f t="shared" si="3"/>
        <v>#N/A</v>
      </c>
    </row>
    <row r="228" spans="5:5">
      <c r="E228" s="761" t="e">
        <f t="shared" si="3"/>
        <v>#N/A</v>
      </c>
    </row>
    <row r="229" spans="5:5">
      <c r="E229" s="761" t="e">
        <f t="shared" si="3"/>
        <v>#N/A</v>
      </c>
    </row>
    <row r="230" spans="5:5">
      <c r="E230" s="761" t="e">
        <f t="shared" si="3"/>
        <v>#N/A</v>
      </c>
    </row>
    <row r="231" spans="5:5">
      <c r="E231" s="761" t="e">
        <f t="shared" si="3"/>
        <v>#N/A</v>
      </c>
    </row>
    <row r="232" spans="5:5">
      <c r="E232" s="761" t="e">
        <f t="shared" si="3"/>
        <v>#N/A</v>
      </c>
    </row>
    <row r="233" spans="5:5">
      <c r="E233" s="761" t="e">
        <f t="shared" si="3"/>
        <v>#N/A</v>
      </c>
    </row>
    <row r="234" spans="5:5">
      <c r="E234" s="761" t="e">
        <f t="shared" si="3"/>
        <v>#N/A</v>
      </c>
    </row>
    <row r="235" spans="5:5">
      <c r="E235" s="761" t="e">
        <f t="shared" si="3"/>
        <v>#N/A</v>
      </c>
    </row>
    <row r="236" spans="5:5">
      <c r="E236" s="761" t="e">
        <f t="shared" si="3"/>
        <v>#N/A</v>
      </c>
    </row>
    <row r="237" spans="5:5">
      <c r="E237" s="761" t="e">
        <f t="shared" si="3"/>
        <v>#N/A</v>
      </c>
    </row>
    <row r="238" spans="5:5">
      <c r="E238" s="761" t="e">
        <f t="shared" si="3"/>
        <v>#N/A</v>
      </c>
    </row>
    <row r="239" spans="5:5">
      <c r="E239" s="761" t="e">
        <f t="shared" si="3"/>
        <v>#N/A</v>
      </c>
    </row>
    <row r="240" spans="5:5">
      <c r="E240" s="761" t="e">
        <f t="shared" si="3"/>
        <v>#N/A</v>
      </c>
    </row>
    <row r="241" spans="5:5">
      <c r="E241" s="761" t="e">
        <f t="shared" si="3"/>
        <v>#N/A</v>
      </c>
    </row>
    <row r="242" spans="5:5">
      <c r="E242" s="761" t="e">
        <f t="shared" si="3"/>
        <v>#N/A</v>
      </c>
    </row>
    <row r="243" spans="5:5">
      <c r="E243" s="761" t="e">
        <f t="shared" si="3"/>
        <v>#N/A</v>
      </c>
    </row>
    <row r="244" spans="5:5">
      <c r="E244" s="761" t="e">
        <f t="shared" si="3"/>
        <v>#N/A</v>
      </c>
    </row>
    <row r="245" spans="5:5">
      <c r="E245" s="761" t="e">
        <f t="shared" si="3"/>
        <v>#N/A</v>
      </c>
    </row>
    <row r="246" spans="5:5">
      <c r="E246" s="761" t="e">
        <f t="shared" si="3"/>
        <v>#N/A</v>
      </c>
    </row>
    <row r="247" spans="5:5">
      <c r="E247" s="761" t="e">
        <f t="shared" si="3"/>
        <v>#N/A</v>
      </c>
    </row>
    <row r="248" spans="5:5">
      <c r="E248" s="761" t="e">
        <f t="shared" si="3"/>
        <v>#N/A</v>
      </c>
    </row>
    <row r="249" spans="5:5">
      <c r="E249" s="761" t="e">
        <f t="shared" si="3"/>
        <v>#N/A</v>
      </c>
    </row>
    <row r="250" spans="5:5">
      <c r="E250" s="761" t="e">
        <f t="shared" si="3"/>
        <v>#N/A</v>
      </c>
    </row>
    <row r="251" spans="5:5">
      <c r="E251" s="761" t="e">
        <f t="shared" si="3"/>
        <v>#N/A</v>
      </c>
    </row>
    <row r="252" spans="5:5">
      <c r="E252" s="761" t="e">
        <f t="shared" si="3"/>
        <v>#N/A</v>
      </c>
    </row>
    <row r="253" spans="5:5">
      <c r="E253" s="761" t="e">
        <f t="shared" si="3"/>
        <v>#N/A</v>
      </c>
    </row>
    <row r="254" spans="5:5">
      <c r="E254" s="761" t="e">
        <f t="shared" si="3"/>
        <v>#N/A</v>
      </c>
    </row>
    <row r="255" spans="5:5">
      <c r="E255" s="761" t="e">
        <f t="shared" si="3"/>
        <v>#N/A</v>
      </c>
    </row>
    <row r="256" spans="5:5">
      <c r="E256" s="761" t="e">
        <f t="shared" si="3"/>
        <v>#N/A</v>
      </c>
    </row>
    <row r="257" spans="5:5">
      <c r="E257" s="761" t="e">
        <f t="shared" ref="E257:E320" si="4">VLOOKUP(C257,DSE,2,FALSE)</f>
        <v>#N/A</v>
      </c>
    </row>
    <row r="258" spans="5:5">
      <c r="E258" s="761" t="e">
        <f t="shared" si="4"/>
        <v>#N/A</v>
      </c>
    </row>
    <row r="259" spans="5:5">
      <c r="E259" s="761" t="e">
        <f t="shared" si="4"/>
        <v>#N/A</v>
      </c>
    </row>
    <row r="260" spans="5:5">
      <c r="E260" s="761" t="e">
        <f t="shared" si="4"/>
        <v>#N/A</v>
      </c>
    </row>
    <row r="261" spans="5:5">
      <c r="E261" s="761" t="e">
        <f t="shared" si="4"/>
        <v>#N/A</v>
      </c>
    </row>
    <row r="262" spans="5:5">
      <c r="E262" s="761" t="e">
        <f t="shared" si="4"/>
        <v>#N/A</v>
      </c>
    </row>
    <row r="263" spans="5:5">
      <c r="E263" s="761" t="e">
        <f t="shared" si="4"/>
        <v>#N/A</v>
      </c>
    </row>
    <row r="264" spans="5:5">
      <c r="E264" s="761" t="e">
        <f t="shared" si="4"/>
        <v>#N/A</v>
      </c>
    </row>
    <row r="265" spans="5:5">
      <c r="E265" s="761" t="e">
        <f t="shared" si="4"/>
        <v>#N/A</v>
      </c>
    </row>
    <row r="266" spans="5:5">
      <c r="E266" s="761" t="e">
        <f t="shared" si="4"/>
        <v>#N/A</v>
      </c>
    </row>
    <row r="267" spans="5:5">
      <c r="E267" s="761" t="e">
        <f t="shared" si="4"/>
        <v>#N/A</v>
      </c>
    </row>
    <row r="268" spans="5:5">
      <c r="E268" s="761" t="e">
        <f t="shared" si="4"/>
        <v>#N/A</v>
      </c>
    </row>
    <row r="269" spans="5:5">
      <c r="E269" s="761" t="e">
        <f t="shared" si="4"/>
        <v>#N/A</v>
      </c>
    </row>
    <row r="270" spans="5:5">
      <c r="E270" s="761" t="e">
        <f t="shared" si="4"/>
        <v>#N/A</v>
      </c>
    </row>
    <row r="271" spans="5:5">
      <c r="E271" s="761" t="e">
        <f t="shared" si="4"/>
        <v>#N/A</v>
      </c>
    </row>
    <row r="272" spans="5:5">
      <c r="E272" s="761" t="e">
        <f t="shared" si="4"/>
        <v>#N/A</v>
      </c>
    </row>
    <row r="273" spans="5:5">
      <c r="E273" s="761" t="e">
        <f t="shared" si="4"/>
        <v>#N/A</v>
      </c>
    </row>
    <row r="274" spans="5:5">
      <c r="E274" s="761" t="e">
        <f t="shared" si="4"/>
        <v>#N/A</v>
      </c>
    </row>
    <row r="275" spans="5:5">
      <c r="E275" s="761" t="e">
        <f t="shared" si="4"/>
        <v>#N/A</v>
      </c>
    </row>
    <row r="276" spans="5:5">
      <c r="E276" s="761" t="e">
        <f t="shared" si="4"/>
        <v>#N/A</v>
      </c>
    </row>
    <row r="277" spans="5:5">
      <c r="E277" s="761" t="e">
        <f t="shared" si="4"/>
        <v>#N/A</v>
      </c>
    </row>
    <row r="278" spans="5:5">
      <c r="E278" s="761" t="e">
        <f t="shared" si="4"/>
        <v>#N/A</v>
      </c>
    </row>
    <row r="279" spans="5:5">
      <c r="E279" s="761" t="e">
        <f t="shared" si="4"/>
        <v>#N/A</v>
      </c>
    </row>
    <row r="280" spans="5:5">
      <c r="E280" s="761" t="e">
        <f t="shared" si="4"/>
        <v>#N/A</v>
      </c>
    </row>
    <row r="281" spans="5:5">
      <c r="E281" s="761" t="e">
        <f t="shared" si="4"/>
        <v>#N/A</v>
      </c>
    </row>
    <row r="282" spans="5:5">
      <c r="E282" s="761" t="e">
        <f t="shared" si="4"/>
        <v>#N/A</v>
      </c>
    </row>
    <row r="283" spans="5:5">
      <c r="E283" s="761" t="e">
        <f t="shared" si="4"/>
        <v>#N/A</v>
      </c>
    </row>
    <row r="284" spans="5:5">
      <c r="E284" s="761" t="e">
        <f t="shared" si="4"/>
        <v>#N/A</v>
      </c>
    </row>
    <row r="285" spans="5:5">
      <c r="E285" s="761" t="e">
        <f t="shared" si="4"/>
        <v>#N/A</v>
      </c>
    </row>
    <row r="286" spans="5:5">
      <c r="E286" s="761" t="e">
        <f t="shared" si="4"/>
        <v>#N/A</v>
      </c>
    </row>
    <row r="287" spans="5:5">
      <c r="E287" s="761" t="e">
        <f t="shared" si="4"/>
        <v>#N/A</v>
      </c>
    </row>
    <row r="288" spans="5:5">
      <c r="E288" s="761" t="e">
        <f t="shared" si="4"/>
        <v>#N/A</v>
      </c>
    </row>
    <row r="289" spans="5:5">
      <c r="E289" s="761" t="e">
        <f t="shared" si="4"/>
        <v>#N/A</v>
      </c>
    </row>
    <row r="290" spans="5:5">
      <c r="E290" s="761" t="e">
        <f t="shared" si="4"/>
        <v>#N/A</v>
      </c>
    </row>
    <row r="291" spans="5:5">
      <c r="E291" s="761" t="e">
        <f t="shared" si="4"/>
        <v>#N/A</v>
      </c>
    </row>
    <row r="292" spans="5:5">
      <c r="E292" s="761" t="e">
        <f t="shared" si="4"/>
        <v>#N/A</v>
      </c>
    </row>
    <row r="293" spans="5:5">
      <c r="E293" s="761" t="e">
        <f t="shared" si="4"/>
        <v>#N/A</v>
      </c>
    </row>
    <row r="294" spans="5:5">
      <c r="E294" s="761" t="e">
        <f t="shared" si="4"/>
        <v>#N/A</v>
      </c>
    </row>
    <row r="295" spans="5:5">
      <c r="E295" s="761" t="e">
        <f t="shared" si="4"/>
        <v>#N/A</v>
      </c>
    </row>
    <row r="296" spans="5:5">
      <c r="E296" s="761" t="e">
        <f t="shared" si="4"/>
        <v>#N/A</v>
      </c>
    </row>
    <row r="297" spans="5:5">
      <c r="E297" s="761" t="e">
        <f t="shared" si="4"/>
        <v>#N/A</v>
      </c>
    </row>
    <row r="298" spans="5:5">
      <c r="E298" s="761" t="e">
        <f t="shared" si="4"/>
        <v>#N/A</v>
      </c>
    </row>
    <row r="299" spans="5:5">
      <c r="E299" s="761" t="e">
        <f t="shared" si="4"/>
        <v>#N/A</v>
      </c>
    </row>
    <row r="300" spans="5:5">
      <c r="E300" s="761" t="e">
        <f t="shared" si="4"/>
        <v>#N/A</v>
      </c>
    </row>
    <row r="301" spans="5:5">
      <c r="E301" s="761" t="e">
        <f t="shared" si="4"/>
        <v>#N/A</v>
      </c>
    </row>
    <row r="302" spans="5:5">
      <c r="E302" s="761" t="e">
        <f t="shared" si="4"/>
        <v>#N/A</v>
      </c>
    </row>
    <row r="303" spans="5:5">
      <c r="E303" s="761" t="e">
        <f t="shared" si="4"/>
        <v>#N/A</v>
      </c>
    </row>
    <row r="304" spans="5:5">
      <c r="E304" s="761" t="e">
        <f t="shared" si="4"/>
        <v>#N/A</v>
      </c>
    </row>
    <row r="305" spans="5:5">
      <c r="E305" s="761" t="e">
        <f t="shared" si="4"/>
        <v>#N/A</v>
      </c>
    </row>
    <row r="306" spans="5:5">
      <c r="E306" s="761" t="e">
        <f t="shared" si="4"/>
        <v>#N/A</v>
      </c>
    </row>
    <row r="307" spans="5:5">
      <c r="E307" s="761" t="e">
        <f t="shared" si="4"/>
        <v>#N/A</v>
      </c>
    </row>
    <row r="308" spans="5:5">
      <c r="E308" s="761" t="e">
        <f t="shared" si="4"/>
        <v>#N/A</v>
      </c>
    </row>
    <row r="309" spans="5:5">
      <c r="E309" s="761" t="e">
        <f t="shared" si="4"/>
        <v>#N/A</v>
      </c>
    </row>
    <row r="310" spans="5:5">
      <c r="E310" s="761" t="e">
        <f t="shared" si="4"/>
        <v>#N/A</v>
      </c>
    </row>
    <row r="311" spans="5:5">
      <c r="E311" s="761" t="e">
        <f t="shared" si="4"/>
        <v>#N/A</v>
      </c>
    </row>
    <row r="312" spans="5:5">
      <c r="E312" s="761" t="e">
        <f t="shared" si="4"/>
        <v>#N/A</v>
      </c>
    </row>
    <row r="313" spans="5:5">
      <c r="E313" s="761" t="e">
        <f t="shared" si="4"/>
        <v>#N/A</v>
      </c>
    </row>
    <row r="314" spans="5:5">
      <c r="E314" s="761" t="e">
        <f t="shared" si="4"/>
        <v>#N/A</v>
      </c>
    </row>
    <row r="315" spans="5:5">
      <c r="E315" s="761" t="e">
        <f t="shared" si="4"/>
        <v>#N/A</v>
      </c>
    </row>
    <row r="316" spans="5:5">
      <c r="E316" s="761" t="e">
        <f t="shared" si="4"/>
        <v>#N/A</v>
      </c>
    </row>
    <row r="317" spans="5:5">
      <c r="E317" s="761" t="e">
        <f t="shared" si="4"/>
        <v>#N/A</v>
      </c>
    </row>
    <row r="318" spans="5:5">
      <c r="E318" s="761" t="e">
        <f t="shared" si="4"/>
        <v>#N/A</v>
      </c>
    </row>
    <row r="319" spans="5:5">
      <c r="E319" s="761" t="e">
        <f t="shared" si="4"/>
        <v>#N/A</v>
      </c>
    </row>
    <row r="320" spans="5:5">
      <c r="E320" s="761" t="e">
        <f t="shared" si="4"/>
        <v>#N/A</v>
      </c>
    </row>
    <row r="321" spans="5:5">
      <c r="E321" s="761" t="e">
        <f t="shared" ref="E321:E384" si="5">VLOOKUP(C321,DSE,2,FALSE)</f>
        <v>#N/A</v>
      </c>
    </row>
    <row r="322" spans="5:5">
      <c r="E322" s="761" t="e">
        <f t="shared" si="5"/>
        <v>#N/A</v>
      </c>
    </row>
    <row r="323" spans="5:5">
      <c r="E323" s="761" t="e">
        <f t="shared" si="5"/>
        <v>#N/A</v>
      </c>
    </row>
    <row r="324" spans="5:5">
      <c r="E324" s="761" t="e">
        <f t="shared" si="5"/>
        <v>#N/A</v>
      </c>
    </row>
    <row r="325" spans="5:5">
      <c r="E325" s="761" t="e">
        <f t="shared" si="5"/>
        <v>#N/A</v>
      </c>
    </row>
    <row r="326" spans="5:5">
      <c r="E326" s="761" t="e">
        <f t="shared" si="5"/>
        <v>#N/A</v>
      </c>
    </row>
    <row r="327" spans="5:5">
      <c r="E327" s="761" t="e">
        <f t="shared" si="5"/>
        <v>#N/A</v>
      </c>
    </row>
    <row r="328" spans="5:5">
      <c r="E328" s="761" t="e">
        <f t="shared" si="5"/>
        <v>#N/A</v>
      </c>
    </row>
    <row r="329" spans="5:5">
      <c r="E329" s="761" t="e">
        <f t="shared" si="5"/>
        <v>#N/A</v>
      </c>
    </row>
    <row r="330" spans="5:5">
      <c r="E330" s="761" t="e">
        <f t="shared" si="5"/>
        <v>#N/A</v>
      </c>
    </row>
    <row r="331" spans="5:5">
      <c r="E331" s="761" t="e">
        <f t="shared" si="5"/>
        <v>#N/A</v>
      </c>
    </row>
    <row r="332" spans="5:5">
      <c r="E332" s="761" t="e">
        <f t="shared" si="5"/>
        <v>#N/A</v>
      </c>
    </row>
    <row r="333" spans="5:5">
      <c r="E333" s="761" t="e">
        <f t="shared" si="5"/>
        <v>#N/A</v>
      </c>
    </row>
    <row r="334" spans="5:5">
      <c r="E334" s="761" t="e">
        <f t="shared" si="5"/>
        <v>#N/A</v>
      </c>
    </row>
    <row r="335" spans="5:5">
      <c r="E335" s="761" t="e">
        <f t="shared" si="5"/>
        <v>#N/A</v>
      </c>
    </row>
    <row r="336" spans="5:5">
      <c r="E336" s="761" t="e">
        <f t="shared" si="5"/>
        <v>#N/A</v>
      </c>
    </row>
    <row r="337" spans="5:5">
      <c r="E337" s="761" t="e">
        <f t="shared" si="5"/>
        <v>#N/A</v>
      </c>
    </row>
    <row r="338" spans="5:5">
      <c r="E338" s="761" t="e">
        <f t="shared" si="5"/>
        <v>#N/A</v>
      </c>
    </row>
    <row r="339" spans="5:5">
      <c r="E339" s="761" t="e">
        <f t="shared" si="5"/>
        <v>#N/A</v>
      </c>
    </row>
    <row r="340" spans="5:5">
      <c r="E340" s="761" t="e">
        <f t="shared" si="5"/>
        <v>#N/A</v>
      </c>
    </row>
    <row r="341" spans="5:5">
      <c r="E341" s="761" t="e">
        <f t="shared" si="5"/>
        <v>#N/A</v>
      </c>
    </row>
    <row r="342" spans="5:5">
      <c r="E342" s="761" t="e">
        <f t="shared" si="5"/>
        <v>#N/A</v>
      </c>
    </row>
    <row r="343" spans="5:5">
      <c r="E343" s="761" t="e">
        <f t="shared" si="5"/>
        <v>#N/A</v>
      </c>
    </row>
    <row r="344" spans="5:5">
      <c r="E344" s="761" t="e">
        <f t="shared" si="5"/>
        <v>#N/A</v>
      </c>
    </row>
    <row r="345" spans="5:5">
      <c r="E345" s="761" t="e">
        <f t="shared" si="5"/>
        <v>#N/A</v>
      </c>
    </row>
    <row r="346" spans="5:5">
      <c r="E346" s="761" t="e">
        <f t="shared" si="5"/>
        <v>#N/A</v>
      </c>
    </row>
    <row r="347" spans="5:5">
      <c r="E347" s="761" t="e">
        <f t="shared" si="5"/>
        <v>#N/A</v>
      </c>
    </row>
    <row r="348" spans="5:5">
      <c r="E348" s="761" t="e">
        <f t="shared" si="5"/>
        <v>#N/A</v>
      </c>
    </row>
    <row r="349" spans="5:5">
      <c r="E349" s="761" t="e">
        <f t="shared" si="5"/>
        <v>#N/A</v>
      </c>
    </row>
    <row r="350" spans="5:5">
      <c r="E350" s="761" t="e">
        <f t="shared" si="5"/>
        <v>#N/A</v>
      </c>
    </row>
    <row r="351" spans="5:5">
      <c r="E351" s="761" t="e">
        <f t="shared" si="5"/>
        <v>#N/A</v>
      </c>
    </row>
    <row r="352" spans="5:5">
      <c r="E352" s="761" t="e">
        <f t="shared" si="5"/>
        <v>#N/A</v>
      </c>
    </row>
    <row r="353" spans="5:5">
      <c r="E353" s="761" t="e">
        <f t="shared" si="5"/>
        <v>#N/A</v>
      </c>
    </row>
    <row r="354" spans="5:5">
      <c r="E354" s="761" t="e">
        <f t="shared" si="5"/>
        <v>#N/A</v>
      </c>
    </row>
    <row r="355" spans="5:5">
      <c r="E355" s="761" t="e">
        <f t="shared" si="5"/>
        <v>#N/A</v>
      </c>
    </row>
    <row r="356" spans="5:5">
      <c r="E356" s="761" t="e">
        <f t="shared" si="5"/>
        <v>#N/A</v>
      </c>
    </row>
    <row r="357" spans="5:5">
      <c r="E357" s="761" t="e">
        <f t="shared" si="5"/>
        <v>#N/A</v>
      </c>
    </row>
    <row r="358" spans="5:5">
      <c r="E358" s="761" t="e">
        <f t="shared" si="5"/>
        <v>#N/A</v>
      </c>
    </row>
    <row r="359" spans="5:5">
      <c r="E359" s="761" t="e">
        <f t="shared" si="5"/>
        <v>#N/A</v>
      </c>
    </row>
    <row r="360" spans="5:5">
      <c r="E360" s="761" t="e">
        <f t="shared" si="5"/>
        <v>#N/A</v>
      </c>
    </row>
    <row r="361" spans="5:5">
      <c r="E361" s="761" t="e">
        <f t="shared" si="5"/>
        <v>#N/A</v>
      </c>
    </row>
    <row r="362" spans="5:5">
      <c r="E362" s="761" t="e">
        <f t="shared" si="5"/>
        <v>#N/A</v>
      </c>
    </row>
    <row r="363" spans="5:5">
      <c r="E363" s="761" t="e">
        <f t="shared" si="5"/>
        <v>#N/A</v>
      </c>
    </row>
    <row r="364" spans="5:5">
      <c r="E364" s="761" t="e">
        <f t="shared" si="5"/>
        <v>#N/A</v>
      </c>
    </row>
    <row r="365" spans="5:5">
      <c r="E365" s="761" t="e">
        <f t="shared" si="5"/>
        <v>#N/A</v>
      </c>
    </row>
    <row r="366" spans="5:5">
      <c r="E366" s="761" t="e">
        <f t="shared" si="5"/>
        <v>#N/A</v>
      </c>
    </row>
    <row r="367" spans="5:5">
      <c r="E367" s="761" t="e">
        <f t="shared" si="5"/>
        <v>#N/A</v>
      </c>
    </row>
    <row r="368" spans="5:5">
      <c r="E368" s="761" t="e">
        <f t="shared" si="5"/>
        <v>#N/A</v>
      </c>
    </row>
    <row r="369" spans="5:5">
      <c r="E369" s="761" t="e">
        <f t="shared" si="5"/>
        <v>#N/A</v>
      </c>
    </row>
    <row r="370" spans="5:5">
      <c r="E370" s="761" t="e">
        <f t="shared" si="5"/>
        <v>#N/A</v>
      </c>
    </row>
    <row r="371" spans="5:5">
      <c r="E371" s="761" t="e">
        <f t="shared" si="5"/>
        <v>#N/A</v>
      </c>
    </row>
    <row r="372" spans="5:5">
      <c r="E372" s="761" t="e">
        <f t="shared" si="5"/>
        <v>#N/A</v>
      </c>
    </row>
    <row r="373" spans="5:5">
      <c r="E373" s="761" t="e">
        <f t="shared" si="5"/>
        <v>#N/A</v>
      </c>
    </row>
    <row r="374" spans="5:5">
      <c r="E374" s="761" t="e">
        <f t="shared" si="5"/>
        <v>#N/A</v>
      </c>
    </row>
    <row r="375" spans="5:5">
      <c r="E375" s="761" t="e">
        <f t="shared" si="5"/>
        <v>#N/A</v>
      </c>
    </row>
    <row r="376" spans="5:5">
      <c r="E376" s="761" t="e">
        <f t="shared" si="5"/>
        <v>#N/A</v>
      </c>
    </row>
    <row r="377" spans="5:5">
      <c r="E377" s="761" t="e">
        <f t="shared" si="5"/>
        <v>#N/A</v>
      </c>
    </row>
    <row r="378" spans="5:5">
      <c r="E378" s="761" t="e">
        <f t="shared" si="5"/>
        <v>#N/A</v>
      </c>
    </row>
    <row r="379" spans="5:5">
      <c r="E379" s="761" t="e">
        <f t="shared" si="5"/>
        <v>#N/A</v>
      </c>
    </row>
    <row r="380" spans="5:5">
      <c r="E380" s="761" t="e">
        <f t="shared" si="5"/>
        <v>#N/A</v>
      </c>
    </row>
    <row r="381" spans="5:5">
      <c r="E381" s="761" t="e">
        <f t="shared" si="5"/>
        <v>#N/A</v>
      </c>
    </row>
    <row r="382" spans="5:5">
      <c r="E382" s="761" t="e">
        <f t="shared" si="5"/>
        <v>#N/A</v>
      </c>
    </row>
    <row r="383" spans="5:5">
      <c r="E383" s="761" t="e">
        <f t="shared" si="5"/>
        <v>#N/A</v>
      </c>
    </row>
    <row r="384" spans="5:5">
      <c r="E384" s="761" t="e">
        <f t="shared" si="5"/>
        <v>#N/A</v>
      </c>
    </row>
    <row r="385" spans="5:5">
      <c r="E385" s="761" t="e">
        <f t="shared" ref="E385:E448" si="6">VLOOKUP(C385,DSE,2,FALSE)</f>
        <v>#N/A</v>
      </c>
    </row>
    <row r="386" spans="5:5">
      <c r="E386" s="761" t="e">
        <f t="shared" si="6"/>
        <v>#N/A</v>
      </c>
    </row>
    <row r="387" spans="5:5">
      <c r="E387" s="761" t="e">
        <f t="shared" si="6"/>
        <v>#N/A</v>
      </c>
    </row>
    <row r="388" spans="5:5">
      <c r="E388" s="761" t="e">
        <f t="shared" si="6"/>
        <v>#N/A</v>
      </c>
    </row>
    <row r="389" spans="5:5">
      <c r="E389" s="761" t="e">
        <f t="shared" si="6"/>
        <v>#N/A</v>
      </c>
    </row>
    <row r="390" spans="5:5">
      <c r="E390" s="761" t="e">
        <f t="shared" si="6"/>
        <v>#N/A</v>
      </c>
    </row>
    <row r="391" spans="5:5">
      <c r="E391" s="761" t="e">
        <f t="shared" si="6"/>
        <v>#N/A</v>
      </c>
    </row>
    <row r="392" spans="5:5">
      <c r="E392" s="761" t="e">
        <f t="shared" si="6"/>
        <v>#N/A</v>
      </c>
    </row>
    <row r="393" spans="5:5">
      <c r="E393" s="761" t="e">
        <f t="shared" si="6"/>
        <v>#N/A</v>
      </c>
    </row>
    <row r="394" spans="5:5">
      <c r="E394" s="761" t="e">
        <f t="shared" si="6"/>
        <v>#N/A</v>
      </c>
    </row>
    <row r="395" spans="5:5">
      <c r="E395" s="761" t="e">
        <f t="shared" si="6"/>
        <v>#N/A</v>
      </c>
    </row>
    <row r="396" spans="5:5">
      <c r="E396" s="761" t="e">
        <f t="shared" si="6"/>
        <v>#N/A</v>
      </c>
    </row>
    <row r="397" spans="5:5">
      <c r="E397" s="761" t="e">
        <f t="shared" si="6"/>
        <v>#N/A</v>
      </c>
    </row>
    <row r="398" spans="5:5">
      <c r="E398" s="761" t="e">
        <f t="shared" si="6"/>
        <v>#N/A</v>
      </c>
    </row>
    <row r="399" spans="5:5">
      <c r="E399" s="761" t="e">
        <f t="shared" si="6"/>
        <v>#N/A</v>
      </c>
    </row>
    <row r="400" spans="5:5">
      <c r="E400" s="761" t="e">
        <f t="shared" si="6"/>
        <v>#N/A</v>
      </c>
    </row>
    <row r="401" spans="5:5">
      <c r="E401" s="761" t="e">
        <f t="shared" si="6"/>
        <v>#N/A</v>
      </c>
    </row>
    <row r="402" spans="5:5">
      <c r="E402" s="761" t="e">
        <f t="shared" si="6"/>
        <v>#N/A</v>
      </c>
    </row>
    <row r="403" spans="5:5">
      <c r="E403" s="761" t="e">
        <f t="shared" si="6"/>
        <v>#N/A</v>
      </c>
    </row>
    <row r="404" spans="5:5">
      <c r="E404" s="761" t="e">
        <f t="shared" si="6"/>
        <v>#N/A</v>
      </c>
    </row>
    <row r="405" spans="5:5">
      <c r="E405" s="761" t="e">
        <f t="shared" si="6"/>
        <v>#N/A</v>
      </c>
    </row>
    <row r="406" spans="5:5">
      <c r="E406" s="761" t="e">
        <f t="shared" si="6"/>
        <v>#N/A</v>
      </c>
    </row>
    <row r="407" spans="5:5">
      <c r="E407" s="761" t="e">
        <f t="shared" si="6"/>
        <v>#N/A</v>
      </c>
    </row>
    <row r="408" spans="5:5">
      <c r="E408" s="761" t="e">
        <f t="shared" si="6"/>
        <v>#N/A</v>
      </c>
    </row>
    <row r="409" spans="5:5">
      <c r="E409" s="761" t="e">
        <f t="shared" si="6"/>
        <v>#N/A</v>
      </c>
    </row>
    <row r="410" spans="5:5">
      <c r="E410" s="761" t="e">
        <f t="shared" si="6"/>
        <v>#N/A</v>
      </c>
    </row>
    <row r="411" spans="5:5">
      <c r="E411" s="761" t="e">
        <f t="shared" si="6"/>
        <v>#N/A</v>
      </c>
    </row>
    <row r="412" spans="5:5">
      <c r="E412" s="761" t="e">
        <f t="shared" si="6"/>
        <v>#N/A</v>
      </c>
    </row>
    <row r="413" spans="5:5">
      <c r="E413" s="761" t="e">
        <f t="shared" si="6"/>
        <v>#N/A</v>
      </c>
    </row>
    <row r="414" spans="5:5">
      <c r="E414" s="761" t="e">
        <f t="shared" si="6"/>
        <v>#N/A</v>
      </c>
    </row>
    <row r="415" spans="5:5">
      <c r="E415" s="761" t="e">
        <f t="shared" si="6"/>
        <v>#N/A</v>
      </c>
    </row>
    <row r="416" spans="5:5">
      <c r="E416" s="761" t="e">
        <f t="shared" si="6"/>
        <v>#N/A</v>
      </c>
    </row>
    <row r="417" spans="5:5">
      <c r="E417" s="761" t="e">
        <f t="shared" si="6"/>
        <v>#N/A</v>
      </c>
    </row>
    <row r="418" spans="5:5">
      <c r="E418" s="761" t="e">
        <f t="shared" si="6"/>
        <v>#N/A</v>
      </c>
    </row>
    <row r="419" spans="5:5">
      <c r="E419" s="761" t="e">
        <f t="shared" si="6"/>
        <v>#N/A</v>
      </c>
    </row>
    <row r="420" spans="5:5">
      <c r="E420" s="761" t="e">
        <f t="shared" si="6"/>
        <v>#N/A</v>
      </c>
    </row>
    <row r="421" spans="5:5">
      <c r="E421" s="761" t="e">
        <f t="shared" si="6"/>
        <v>#N/A</v>
      </c>
    </row>
    <row r="422" spans="5:5">
      <c r="E422" s="761" t="e">
        <f t="shared" si="6"/>
        <v>#N/A</v>
      </c>
    </row>
    <row r="423" spans="5:5">
      <c r="E423" s="761" t="e">
        <f t="shared" si="6"/>
        <v>#N/A</v>
      </c>
    </row>
    <row r="424" spans="5:5">
      <c r="E424" s="761" t="e">
        <f t="shared" si="6"/>
        <v>#N/A</v>
      </c>
    </row>
    <row r="425" spans="5:5">
      <c r="E425" s="761" t="e">
        <f t="shared" si="6"/>
        <v>#N/A</v>
      </c>
    </row>
    <row r="426" spans="5:5">
      <c r="E426" s="761" t="e">
        <f t="shared" si="6"/>
        <v>#N/A</v>
      </c>
    </row>
    <row r="427" spans="5:5">
      <c r="E427" s="761" t="e">
        <f t="shared" si="6"/>
        <v>#N/A</v>
      </c>
    </row>
    <row r="428" spans="5:5">
      <c r="E428" s="761" t="e">
        <f t="shared" si="6"/>
        <v>#N/A</v>
      </c>
    </row>
    <row r="429" spans="5:5">
      <c r="E429" s="761" t="e">
        <f t="shared" si="6"/>
        <v>#N/A</v>
      </c>
    </row>
    <row r="430" spans="5:5">
      <c r="E430" s="761" t="e">
        <f t="shared" si="6"/>
        <v>#N/A</v>
      </c>
    </row>
    <row r="431" spans="5:5">
      <c r="E431" s="761" t="e">
        <f t="shared" si="6"/>
        <v>#N/A</v>
      </c>
    </row>
    <row r="432" spans="5:5">
      <c r="E432" s="761" t="e">
        <f t="shared" si="6"/>
        <v>#N/A</v>
      </c>
    </row>
    <row r="433" spans="5:5">
      <c r="E433" s="761" t="e">
        <f t="shared" si="6"/>
        <v>#N/A</v>
      </c>
    </row>
    <row r="434" spans="5:5">
      <c r="E434" s="761" t="e">
        <f t="shared" si="6"/>
        <v>#N/A</v>
      </c>
    </row>
    <row r="435" spans="5:5">
      <c r="E435" s="761" t="e">
        <f t="shared" si="6"/>
        <v>#N/A</v>
      </c>
    </row>
    <row r="436" spans="5:5">
      <c r="E436" s="761" t="e">
        <f t="shared" si="6"/>
        <v>#N/A</v>
      </c>
    </row>
    <row r="437" spans="5:5">
      <c r="E437" s="761" t="e">
        <f t="shared" si="6"/>
        <v>#N/A</v>
      </c>
    </row>
    <row r="438" spans="5:5">
      <c r="E438" s="761" t="e">
        <f t="shared" si="6"/>
        <v>#N/A</v>
      </c>
    </row>
    <row r="439" spans="5:5">
      <c r="E439" s="761" t="e">
        <f t="shared" si="6"/>
        <v>#N/A</v>
      </c>
    </row>
    <row r="440" spans="5:5">
      <c r="E440" s="761" t="e">
        <f t="shared" si="6"/>
        <v>#N/A</v>
      </c>
    </row>
    <row r="441" spans="5:5">
      <c r="E441" s="761" t="e">
        <f t="shared" si="6"/>
        <v>#N/A</v>
      </c>
    </row>
    <row r="442" spans="5:5">
      <c r="E442" s="761" t="e">
        <f t="shared" si="6"/>
        <v>#N/A</v>
      </c>
    </row>
    <row r="443" spans="5:5">
      <c r="E443" s="761" t="e">
        <f t="shared" si="6"/>
        <v>#N/A</v>
      </c>
    </row>
    <row r="444" spans="5:5">
      <c r="E444" s="761" t="e">
        <f t="shared" si="6"/>
        <v>#N/A</v>
      </c>
    </row>
    <row r="445" spans="5:5">
      <c r="E445" s="761" t="e">
        <f t="shared" si="6"/>
        <v>#N/A</v>
      </c>
    </row>
    <row r="446" spans="5:5">
      <c r="E446" s="761" t="e">
        <f t="shared" si="6"/>
        <v>#N/A</v>
      </c>
    </row>
    <row r="447" spans="5:5">
      <c r="E447" s="761" t="e">
        <f t="shared" si="6"/>
        <v>#N/A</v>
      </c>
    </row>
    <row r="448" spans="5:5">
      <c r="E448" s="761" t="e">
        <f t="shared" si="6"/>
        <v>#N/A</v>
      </c>
    </row>
    <row r="449" spans="5:5">
      <c r="E449" s="761" t="e">
        <f t="shared" ref="E449:E512" si="7">VLOOKUP(C449,DSE,2,FALSE)</f>
        <v>#N/A</v>
      </c>
    </row>
    <row r="450" spans="5:5">
      <c r="E450" s="761" t="e">
        <f t="shared" si="7"/>
        <v>#N/A</v>
      </c>
    </row>
    <row r="451" spans="5:5">
      <c r="E451" s="761" t="e">
        <f t="shared" si="7"/>
        <v>#N/A</v>
      </c>
    </row>
    <row r="452" spans="5:5">
      <c r="E452" s="761" t="e">
        <f t="shared" si="7"/>
        <v>#N/A</v>
      </c>
    </row>
    <row r="453" spans="5:5">
      <c r="E453" s="761" t="e">
        <f t="shared" si="7"/>
        <v>#N/A</v>
      </c>
    </row>
    <row r="454" spans="5:5">
      <c r="E454" s="761" t="e">
        <f t="shared" si="7"/>
        <v>#N/A</v>
      </c>
    </row>
    <row r="455" spans="5:5">
      <c r="E455" s="761" t="e">
        <f t="shared" si="7"/>
        <v>#N/A</v>
      </c>
    </row>
    <row r="456" spans="5:5">
      <c r="E456" s="761" t="e">
        <f t="shared" si="7"/>
        <v>#N/A</v>
      </c>
    </row>
    <row r="457" spans="5:5">
      <c r="E457" s="761" t="e">
        <f t="shared" si="7"/>
        <v>#N/A</v>
      </c>
    </row>
    <row r="458" spans="5:5">
      <c r="E458" s="761" t="e">
        <f t="shared" si="7"/>
        <v>#N/A</v>
      </c>
    </row>
    <row r="459" spans="5:5">
      <c r="E459" s="761" t="e">
        <f t="shared" si="7"/>
        <v>#N/A</v>
      </c>
    </row>
    <row r="460" spans="5:5">
      <c r="E460" s="761" t="e">
        <f t="shared" si="7"/>
        <v>#N/A</v>
      </c>
    </row>
    <row r="461" spans="5:5">
      <c r="E461" s="761" t="e">
        <f t="shared" si="7"/>
        <v>#N/A</v>
      </c>
    </row>
    <row r="462" spans="5:5">
      <c r="E462" s="761" t="e">
        <f t="shared" si="7"/>
        <v>#N/A</v>
      </c>
    </row>
    <row r="463" spans="5:5">
      <c r="E463" s="761" t="e">
        <f t="shared" si="7"/>
        <v>#N/A</v>
      </c>
    </row>
    <row r="464" spans="5:5">
      <c r="E464" s="761" t="e">
        <f t="shared" si="7"/>
        <v>#N/A</v>
      </c>
    </row>
    <row r="465" spans="5:5">
      <c r="E465" s="761" t="e">
        <f t="shared" si="7"/>
        <v>#N/A</v>
      </c>
    </row>
    <row r="466" spans="5:5">
      <c r="E466" s="761" t="e">
        <f t="shared" si="7"/>
        <v>#N/A</v>
      </c>
    </row>
    <row r="467" spans="5:5">
      <c r="E467" s="761" t="e">
        <f t="shared" si="7"/>
        <v>#N/A</v>
      </c>
    </row>
    <row r="468" spans="5:5">
      <c r="E468" s="761" t="e">
        <f t="shared" si="7"/>
        <v>#N/A</v>
      </c>
    </row>
    <row r="469" spans="5:5">
      <c r="E469" s="761" t="e">
        <f t="shared" si="7"/>
        <v>#N/A</v>
      </c>
    </row>
    <row r="470" spans="5:5">
      <c r="E470" s="761" t="e">
        <f t="shared" si="7"/>
        <v>#N/A</v>
      </c>
    </row>
    <row r="471" spans="5:5">
      <c r="E471" s="761" t="e">
        <f t="shared" si="7"/>
        <v>#N/A</v>
      </c>
    </row>
    <row r="472" spans="5:5">
      <c r="E472" s="761" t="e">
        <f t="shared" si="7"/>
        <v>#N/A</v>
      </c>
    </row>
    <row r="473" spans="5:5">
      <c r="E473" s="761" t="e">
        <f t="shared" si="7"/>
        <v>#N/A</v>
      </c>
    </row>
    <row r="474" spans="5:5">
      <c r="E474" s="761" t="e">
        <f t="shared" si="7"/>
        <v>#N/A</v>
      </c>
    </row>
    <row r="475" spans="5:5">
      <c r="E475" s="761" t="e">
        <f t="shared" si="7"/>
        <v>#N/A</v>
      </c>
    </row>
    <row r="476" spans="5:5">
      <c r="E476" s="761" t="e">
        <f t="shared" si="7"/>
        <v>#N/A</v>
      </c>
    </row>
    <row r="477" spans="5:5">
      <c r="E477" s="761" t="e">
        <f t="shared" si="7"/>
        <v>#N/A</v>
      </c>
    </row>
    <row r="478" spans="5:5">
      <c r="E478" s="761" t="e">
        <f t="shared" si="7"/>
        <v>#N/A</v>
      </c>
    </row>
    <row r="479" spans="5:5">
      <c r="E479" s="761" t="e">
        <f t="shared" si="7"/>
        <v>#N/A</v>
      </c>
    </row>
    <row r="480" spans="5:5">
      <c r="E480" s="761" t="e">
        <f t="shared" si="7"/>
        <v>#N/A</v>
      </c>
    </row>
    <row r="481" spans="5:5">
      <c r="E481" s="761" t="e">
        <f t="shared" si="7"/>
        <v>#N/A</v>
      </c>
    </row>
    <row r="482" spans="5:5">
      <c r="E482" s="761" t="e">
        <f t="shared" si="7"/>
        <v>#N/A</v>
      </c>
    </row>
    <row r="483" spans="5:5">
      <c r="E483" s="761" t="e">
        <f t="shared" si="7"/>
        <v>#N/A</v>
      </c>
    </row>
    <row r="484" spans="5:5">
      <c r="E484" s="761" t="e">
        <f t="shared" si="7"/>
        <v>#N/A</v>
      </c>
    </row>
    <row r="485" spans="5:5">
      <c r="E485" s="761" t="e">
        <f t="shared" si="7"/>
        <v>#N/A</v>
      </c>
    </row>
    <row r="486" spans="5:5">
      <c r="E486" s="761" t="e">
        <f t="shared" si="7"/>
        <v>#N/A</v>
      </c>
    </row>
    <row r="487" spans="5:5">
      <c r="E487" s="761" t="e">
        <f t="shared" si="7"/>
        <v>#N/A</v>
      </c>
    </row>
    <row r="488" spans="5:5">
      <c r="E488" s="761" t="e">
        <f t="shared" si="7"/>
        <v>#N/A</v>
      </c>
    </row>
    <row r="489" spans="5:5">
      <c r="E489" s="761" t="e">
        <f t="shared" si="7"/>
        <v>#N/A</v>
      </c>
    </row>
    <row r="490" spans="5:5">
      <c r="E490" s="761" t="e">
        <f t="shared" si="7"/>
        <v>#N/A</v>
      </c>
    </row>
    <row r="491" spans="5:5">
      <c r="E491" s="761" t="e">
        <f t="shared" si="7"/>
        <v>#N/A</v>
      </c>
    </row>
    <row r="492" spans="5:5">
      <c r="E492" s="761" t="e">
        <f t="shared" si="7"/>
        <v>#N/A</v>
      </c>
    </row>
    <row r="493" spans="5:5">
      <c r="E493" s="761" t="e">
        <f t="shared" si="7"/>
        <v>#N/A</v>
      </c>
    </row>
    <row r="494" spans="5:5">
      <c r="E494" s="761" t="e">
        <f t="shared" si="7"/>
        <v>#N/A</v>
      </c>
    </row>
    <row r="495" spans="5:5">
      <c r="E495" s="761" t="e">
        <f t="shared" si="7"/>
        <v>#N/A</v>
      </c>
    </row>
    <row r="496" spans="5:5">
      <c r="E496" s="761" t="e">
        <f t="shared" si="7"/>
        <v>#N/A</v>
      </c>
    </row>
    <row r="497" spans="5:5">
      <c r="E497" s="761" t="e">
        <f t="shared" si="7"/>
        <v>#N/A</v>
      </c>
    </row>
    <row r="498" spans="5:5">
      <c r="E498" s="761" t="e">
        <f t="shared" si="7"/>
        <v>#N/A</v>
      </c>
    </row>
    <row r="499" spans="5:5">
      <c r="E499" s="761" t="e">
        <f t="shared" si="7"/>
        <v>#N/A</v>
      </c>
    </row>
    <row r="500" spans="5:5">
      <c r="E500" s="761" t="e">
        <f t="shared" si="7"/>
        <v>#N/A</v>
      </c>
    </row>
    <row r="501" spans="5:5">
      <c r="E501" s="761" t="e">
        <f t="shared" si="7"/>
        <v>#N/A</v>
      </c>
    </row>
    <row r="502" spans="5:5">
      <c r="E502" s="761" t="e">
        <f t="shared" si="7"/>
        <v>#N/A</v>
      </c>
    </row>
    <row r="503" spans="5:5">
      <c r="E503" s="761" t="e">
        <f t="shared" si="7"/>
        <v>#N/A</v>
      </c>
    </row>
    <row r="504" spans="5:5">
      <c r="E504" s="761" t="e">
        <f t="shared" si="7"/>
        <v>#N/A</v>
      </c>
    </row>
    <row r="505" spans="5:5">
      <c r="E505" s="761" t="e">
        <f t="shared" si="7"/>
        <v>#N/A</v>
      </c>
    </row>
    <row r="506" spans="5:5">
      <c r="E506" s="761" t="e">
        <f t="shared" si="7"/>
        <v>#N/A</v>
      </c>
    </row>
    <row r="507" spans="5:5">
      <c r="E507" s="761" t="e">
        <f t="shared" si="7"/>
        <v>#N/A</v>
      </c>
    </row>
    <row r="508" spans="5:5">
      <c r="E508" s="761" t="e">
        <f t="shared" si="7"/>
        <v>#N/A</v>
      </c>
    </row>
    <row r="509" spans="5:5">
      <c r="E509" s="761" t="e">
        <f t="shared" si="7"/>
        <v>#N/A</v>
      </c>
    </row>
    <row r="510" spans="5:5">
      <c r="E510" s="761" t="e">
        <f t="shared" si="7"/>
        <v>#N/A</v>
      </c>
    </row>
    <row r="511" spans="5:5">
      <c r="E511" s="761" t="e">
        <f t="shared" si="7"/>
        <v>#N/A</v>
      </c>
    </row>
    <row r="512" spans="5:5">
      <c r="E512" s="761" t="e">
        <f t="shared" si="7"/>
        <v>#N/A</v>
      </c>
    </row>
    <row r="513" spans="5:5">
      <c r="E513" s="761" t="e">
        <f t="shared" ref="E513:E576" si="8">VLOOKUP(C513,DSE,2,FALSE)</f>
        <v>#N/A</v>
      </c>
    </row>
    <row r="514" spans="5:5">
      <c r="E514" s="761" t="e">
        <f t="shared" si="8"/>
        <v>#N/A</v>
      </c>
    </row>
    <row r="515" spans="5:5">
      <c r="E515" s="761" t="e">
        <f t="shared" si="8"/>
        <v>#N/A</v>
      </c>
    </row>
    <row r="516" spans="5:5">
      <c r="E516" s="761" t="e">
        <f t="shared" si="8"/>
        <v>#N/A</v>
      </c>
    </row>
    <row r="517" spans="5:5">
      <c r="E517" s="761" t="e">
        <f t="shared" si="8"/>
        <v>#N/A</v>
      </c>
    </row>
    <row r="518" spans="5:5">
      <c r="E518" s="761" t="e">
        <f t="shared" si="8"/>
        <v>#N/A</v>
      </c>
    </row>
    <row r="519" spans="5:5">
      <c r="E519" s="761" t="e">
        <f t="shared" si="8"/>
        <v>#N/A</v>
      </c>
    </row>
    <row r="520" spans="5:5">
      <c r="E520" s="761" t="e">
        <f t="shared" si="8"/>
        <v>#N/A</v>
      </c>
    </row>
    <row r="521" spans="5:5">
      <c r="E521" s="761" t="e">
        <f t="shared" si="8"/>
        <v>#N/A</v>
      </c>
    </row>
    <row r="522" spans="5:5">
      <c r="E522" s="761" t="e">
        <f t="shared" si="8"/>
        <v>#N/A</v>
      </c>
    </row>
    <row r="523" spans="5:5">
      <c r="E523" s="761" t="e">
        <f t="shared" si="8"/>
        <v>#N/A</v>
      </c>
    </row>
    <row r="524" spans="5:5">
      <c r="E524" s="761" t="e">
        <f t="shared" si="8"/>
        <v>#N/A</v>
      </c>
    </row>
    <row r="525" spans="5:5">
      <c r="E525" s="761" t="e">
        <f t="shared" si="8"/>
        <v>#N/A</v>
      </c>
    </row>
    <row r="526" spans="5:5">
      <c r="E526" s="761" t="e">
        <f t="shared" si="8"/>
        <v>#N/A</v>
      </c>
    </row>
    <row r="527" spans="5:5">
      <c r="E527" s="761" t="e">
        <f t="shared" si="8"/>
        <v>#N/A</v>
      </c>
    </row>
    <row r="528" spans="5:5">
      <c r="E528" s="761" t="e">
        <f t="shared" si="8"/>
        <v>#N/A</v>
      </c>
    </row>
    <row r="529" spans="5:5">
      <c r="E529" s="761" t="e">
        <f t="shared" si="8"/>
        <v>#N/A</v>
      </c>
    </row>
    <row r="530" spans="5:5">
      <c r="E530" s="761" t="e">
        <f t="shared" si="8"/>
        <v>#N/A</v>
      </c>
    </row>
    <row r="531" spans="5:5">
      <c r="E531" s="761" t="e">
        <f t="shared" si="8"/>
        <v>#N/A</v>
      </c>
    </row>
    <row r="532" spans="5:5">
      <c r="E532" s="761" t="e">
        <f t="shared" si="8"/>
        <v>#N/A</v>
      </c>
    </row>
    <row r="533" spans="5:5">
      <c r="E533" s="761" t="e">
        <f t="shared" si="8"/>
        <v>#N/A</v>
      </c>
    </row>
    <row r="534" spans="5:5">
      <c r="E534" s="761" t="e">
        <f t="shared" si="8"/>
        <v>#N/A</v>
      </c>
    </row>
    <row r="535" spans="5:5">
      <c r="E535" s="761" t="e">
        <f t="shared" si="8"/>
        <v>#N/A</v>
      </c>
    </row>
    <row r="536" spans="5:5">
      <c r="E536" s="761" t="e">
        <f t="shared" si="8"/>
        <v>#N/A</v>
      </c>
    </row>
    <row r="537" spans="5:5">
      <c r="E537" s="761" t="e">
        <f t="shared" si="8"/>
        <v>#N/A</v>
      </c>
    </row>
    <row r="538" spans="5:5">
      <c r="E538" s="761" t="e">
        <f t="shared" si="8"/>
        <v>#N/A</v>
      </c>
    </row>
    <row r="539" spans="5:5">
      <c r="E539" s="761" t="e">
        <f t="shared" si="8"/>
        <v>#N/A</v>
      </c>
    </row>
    <row r="540" spans="5:5">
      <c r="E540" s="761" t="e">
        <f t="shared" si="8"/>
        <v>#N/A</v>
      </c>
    </row>
    <row r="541" spans="5:5">
      <c r="E541" s="761" t="e">
        <f t="shared" si="8"/>
        <v>#N/A</v>
      </c>
    </row>
    <row r="542" spans="5:5">
      <c r="E542" s="761" t="e">
        <f t="shared" si="8"/>
        <v>#N/A</v>
      </c>
    </row>
    <row r="543" spans="5:5">
      <c r="E543" s="761" t="e">
        <f t="shared" si="8"/>
        <v>#N/A</v>
      </c>
    </row>
    <row r="544" spans="5:5">
      <c r="E544" s="761" t="e">
        <f t="shared" si="8"/>
        <v>#N/A</v>
      </c>
    </row>
    <row r="545" spans="5:5">
      <c r="E545" s="761" t="e">
        <f t="shared" si="8"/>
        <v>#N/A</v>
      </c>
    </row>
    <row r="546" spans="5:5">
      <c r="E546" s="761" t="e">
        <f t="shared" si="8"/>
        <v>#N/A</v>
      </c>
    </row>
    <row r="547" spans="5:5">
      <c r="E547" s="761" t="e">
        <f t="shared" si="8"/>
        <v>#N/A</v>
      </c>
    </row>
    <row r="548" spans="5:5">
      <c r="E548" s="761" t="e">
        <f t="shared" si="8"/>
        <v>#N/A</v>
      </c>
    </row>
    <row r="549" spans="5:5">
      <c r="E549" s="761" t="e">
        <f t="shared" si="8"/>
        <v>#N/A</v>
      </c>
    </row>
    <row r="550" spans="5:5">
      <c r="E550" s="761" t="e">
        <f t="shared" si="8"/>
        <v>#N/A</v>
      </c>
    </row>
    <row r="551" spans="5:5">
      <c r="E551" s="761" t="e">
        <f t="shared" si="8"/>
        <v>#N/A</v>
      </c>
    </row>
    <row r="552" spans="5:5">
      <c r="E552" s="761" t="e">
        <f t="shared" si="8"/>
        <v>#N/A</v>
      </c>
    </row>
    <row r="553" spans="5:5">
      <c r="E553" s="761" t="e">
        <f t="shared" si="8"/>
        <v>#N/A</v>
      </c>
    </row>
    <row r="554" spans="5:5">
      <c r="E554" s="761" t="e">
        <f t="shared" si="8"/>
        <v>#N/A</v>
      </c>
    </row>
    <row r="555" spans="5:5">
      <c r="E555" s="761" t="e">
        <f t="shared" si="8"/>
        <v>#N/A</v>
      </c>
    </row>
    <row r="556" spans="5:5">
      <c r="E556" s="761" t="e">
        <f t="shared" si="8"/>
        <v>#N/A</v>
      </c>
    </row>
    <row r="557" spans="5:5">
      <c r="E557" s="761" t="e">
        <f t="shared" si="8"/>
        <v>#N/A</v>
      </c>
    </row>
    <row r="558" spans="5:5">
      <c r="E558" s="761" t="e">
        <f t="shared" si="8"/>
        <v>#N/A</v>
      </c>
    </row>
    <row r="559" spans="5:5">
      <c r="E559" s="761" t="e">
        <f t="shared" si="8"/>
        <v>#N/A</v>
      </c>
    </row>
    <row r="560" spans="5:5">
      <c r="E560" s="761" t="e">
        <f t="shared" si="8"/>
        <v>#N/A</v>
      </c>
    </row>
    <row r="561" spans="5:5">
      <c r="E561" s="761" t="e">
        <f t="shared" si="8"/>
        <v>#N/A</v>
      </c>
    </row>
    <row r="562" spans="5:5">
      <c r="E562" s="761" t="e">
        <f t="shared" si="8"/>
        <v>#N/A</v>
      </c>
    </row>
    <row r="563" spans="5:5">
      <c r="E563" s="761" t="e">
        <f t="shared" si="8"/>
        <v>#N/A</v>
      </c>
    </row>
    <row r="564" spans="5:5">
      <c r="E564" s="761" t="e">
        <f t="shared" si="8"/>
        <v>#N/A</v>
      </c>
    </row>
    <row r="565" spans="5:5">
      <c r="E565" s="761" t="e">
        <f t="shared" si="8"/>
        <v>#N/A</v>
      </c>
    </row>
    <row r="566" spans="5:5">
      <c r="E566" s="761" t="e">
        <f t="shared" si="8"/>
        <v>#N/A</v>
      </c>
    </row>
    <row r="567" spans="5:5">
      <c r="E567" s="761" t="e">
        <f t="shared" si="8"/>
        <v>#N/A</v>
      </c>
    </row>
    <row r="568" spans="5:5">
      <c r="E568" s="761" t="e">
        <f t="shared" si="8"/>
        <v>#N/A</v>
      </c>
    </row>
    <row r="569" spans="5:5">
      <c r="E569" s="761" t="e">
        <f t="shared" si="8"/>
        <v>#N/A</v>
      </c>
    </row>
    <row r="570" spans="5:5">
      <c r="E570" s="761" t="e">
        <f t="shared" si="8"/>
        <v>#N/A</v>
      </c>
    </row>
    <row r="571" spans="5:5">
      <c r="E571" s="761" t="e">
        <f t="shared" si="8"/>
        <v>#N/A</v>
      </c>
    </row>
    <row r="572" spans="5:5">
      <c r="E572" s="761" t="e">
        <f t="shared" si="8"/>
        <v>#N/A</v>
      </c>
    </row>
    <row r="573" spans="5:5">
      <c r="E573" s="761" t="e">
        <f t="shared" si="8"/>
        <v>#N/A</v>
      </c>
    </row>
    <row r="574" spans="5:5">
      <c r="E574" s="761" t="e">
        <f t="shared" si="8"/>
        <v>#N/A</v>
      </c>
    </row>
    <row r="575" spans="5:5">
      <c r="E575" s="761" t="e">
        <f t="shared" si="8"/>
        <v>#N/A</v>
      </c>
    </row>
    <row r="576" spans="5:5">
      <c r="E576" s="761" t="e">
        <f t="shared" si="8"/>
        <v>#N/A</v>
      </c>
    </row>
    <row r="577" spans="5:5">
      <c r="E577" s="761" t="e">
        <f t="shared" ref="E577:E640" si="9">VLOOKUP(C577,DSE,2,FALSE)</f>
        <v>#N/A</v>
      </c>
    </row>
    <row r="578" spans="5:5">
      <c r="E578" s="761" t="e">
        <f t="shared" si="9"/>
        <v>#N/A</v>
      </c>
    </row>
    <row r="579" spans="5:5">
      <c r="E579" s="761" t="e">
        <f t="shared" si="9"/>
        <v>#N/A</v>
      </c>
    </row>
    <row r="580" spans="5:5">
      <c r="E580" s="761" t="e">
        <f t="shared" si="9"/>
        <v>#N/A</v>
      </c>
    </row>
    <row r="581" spans="5:5">
      <c r="E581" s="761" t="e">
        <f t="shared" si="9"/>
        <v>#N/A</v>
      </c>
    </row>
    <row r="582" spans="5:5">
      <c r="E582" s="761" t="e">
        <f t="shared" si="9"/>
        <v>#N/A</v>
      </c>
    </row>
    <row r="583" spans="5:5">
      <c r="E583" s="761" t="e">
        <f t="shared" si="9"/>
        <v>#N/A</v>
      </c>
    </row>
    <row r="584" spans="5:5">
      <c r="E584" s="761" t="e">
        <f t="shared" si="9"/>
        <v>#N/A</v>
      </c>
    </row>
    <row r="585" spans="5:5">
      <c r="E585" s="761" t="e">
        <f t="shared" si="9"/>
        <v>#N/A</v>
      </c>
    </row>
    <row r="586" spans="5:5">
      <c r="E586" s="761" t="e">
        <f t="shared" si="9"/>
        <v>#N/A</v>
      </c>
    </row>
    <row r="587" spans="5:5">
      <c r="E587" s="761" t="e">
        <f t="shared" si="9"/>
        <v>#N/A</v>
      </c>
    </row>
    <row r="588" spans="5:5">
      <c r="E588" s="761" t="e">
        <f t="shared" si="9"/>
        <v>#N/A</v>
      </c>
    </row>
    <row r="589" spans="5:5">
      <c r="E589" s="761" t="e">
        <f t="shared" si="9"/>
        <v>#N/A</v>
      </c>
    </row>
    <row r="590" spans="5:5">
      <c r="E590" s="761" t="e">
        <f t="shared" si="9"/>
        <v>#N/A</v>
      </c>
    </row>
    <row r="591" spans="5:5">
      <c r="E591" s="761" t="e">
        <f t="shared" si="9"/>
        <v>#N/A</v>
      </c>
    </row>
    <row r="592" spans="5:5">
      <c r="E592" s="761" t="e">
        <f t="shared" si="9"/>
        <v>#N/A</v>
      </c>
    </row>
    <row r="593" spans="5:5">
      <c r="E593" s="761" t="e">
        <f t="shared" si="9"/>
        <v>#N/A</v>
      </c>
    </row>
    <row r="594" spans="5:5">
      <c r="E594" s="761" t="e">
        <f t="shared" si="9"/>
        <v>#N/A</v>
      </c>
    </row>
    <row r="595" spans="5:5">
      <c r="E595" s="761" t="e">
        <f t="shared" si="9"/>
        <v>#N/A</v>
      </c>
    </row>
    <row r="596" spans="5:5">
      <c r="E596" s="761" t="e">
        <f t="shared" si="9"/>
        <v>#N/A</v>
      </c>
    </row>
    <row r="597" spans="5:5">
      <c r="E597" s="761" t="e">
        <f t="shared" si="9"/>
        <v>#N/A</v>
      </c>
    </row>
    <row r="598" spans="5:5">
      <c r="E598" s="761" t="e">
        <f t="shared" si="9"/>
        <v>#N/A</v>
      </c>
    </row>
    <row r="599" spans="5:5">
      <c r="E599" s="761" t="e">
        <f t="shared" si="9"/>
        <v>#N/A</v>
      </c>
    </row>
    <row r="600" spans="5:5">
      <c r="E600" s="761" t="e">
        <f t="shared" si="9"/>
        <v>#N/A</v>
      </c>
    </row>
    <row r="601" spans="5:5">
      <c r="E601" s="761" t="e">
        <f t="shared" si="9"/>
        <v>#N/A</v>
      </c>
    </row>
    <row r="602" spans="5:5">
      <c r="E602" s="761" t="e">
        <f t="shared" si="9"/>
        <v>#N/A</v>
      </c>
    </row>
    <row r="603" spans="5:5">
      <c r="E603" s="761" t="e">
        <f t="shared" si="9"/>
        <v>#N/A</v>
      </c>
    </row>
    <row r="604" spans="5:5">
      <c r="E604" s="761" t="e">
        <f t="shared" si="9"/>
        <v>#N/A</v>
      </c>
    </row>
    <row r="605" spans="5:5">
      <c r="E605" s="761" t="e">
        <f t="shared" si="9"/>
        <v>#N/A</v>
      </c>
    </row>
    <row r="606" spans="5:5">
      <c r="E606" s="761" t="e">
        <f t="shared" si="9"/>
        <v>#N/A</v>
      </c>
    </row>
    <row r="607" spans="5:5">
      <c r="E607" s="761" t="e">
        <f t="shared" si="9"/>
        <v>#N/A</v>
      </c>
    </row>
    <row r="608" spans="5:5">
      <c r="E608" s="761" t="e">
        <f t="shared" si="9"/>
        <v>#N/A</v>
      </c>
    </row>
    <row r="609" spans="5:5">
      <c r="E609" s="761" t="e">
        <f t="shared" si="9"/>
        <v>#N/A</v>
      </c>
    </row>
    <row r="610" spans="5:5">
      <c r="E610" s="761" t="e">
        <f t="shared" si="9"/>
        <v>#N/A</v>
      </c>
    </row>
    <row r="611" spans="5:5">
      <c r="E611" s="761" t="e">
        <f t="shared" si="9"/>
        <v>#N/A</v>
      </c>
    </row>
    <row r="612" spans="5:5">
      <c r="E612" s="761" t="e">
        <f t="shared" si="9"/>
        <v>#N/A</v>
      </c>
    </row>
    <row r="613" spans="5:5">
      <c r="E613" s="761" t="e">
        <f t="shared" si="9"/>
        <v>#N/A</v>
      </c>
    </row>
    <row r="614" spans="5:5">
      <c r="E614" s="761" t="e">
        <f t="shared" si="9"/>
        <v>#N/A</v>
      </c>
    </row>
    <row r="615" spans="5:5">
      <c r="E615" s="761" t="e">
        <f t="shared" si="9"/>
        <v>#N/A</v>
      </c>
    </row>
    <row r="616" spans="5:5">
      <c r="E616" s="761" t="e">
        <f t="shared" si="9"/>
        <v>#N/A</v>
      </c>
    </row>
    <row r="617" spans="5:5">
      <c r="E617" s="761" t="e">
        <f t="shared" si="9"/>
        <v>#N/A</v>
      </c>
    </row>
    <row r="618" spans="5:5">
      <c r="E618" s="761" t="e">
        <f t="shared" si="9"/>
        <v>#N/A</v>
      </c>
    </row>
    <row r="619" spans="5:5">
      <c r="E619" s="761" t="e">
        <f t="shared" si="9"/>
        <v>#N/A</v>
      </c>
    </row>
    <row r="620" spans="5:5">
      <c r="E620" s="761" t="e">
        <f t="shared" si="9"/>
        <v>#N/A</v>
      </c>
    </row>
    <row r="621" spans="5:5">
      <c r="E621" s="761" t="e">
        <f t="shared" si="9"/>
        <v>#N/A</v>
      </c>
    </row>
    <row r="622" spans="5:5">
      <c r="E622" s="761" t="e">
        <f t="shared" si="9"/>
        <v>#N/A</v>
      </c>
    </row>
    <row r="623" spans="5:5">
      <c r="E623" s="761" t="e">
        <f t="shared" si="9"/>
        <v>#N/A</v>
      </c>
    </row>
    <row r="624" spans="5:5">
      <c r="E624" s="761" t="e">
        <f t="shared" si="9"/>
        <v>#N/A</v>
      </c>
    </row>
    <row r="625" spans="5:5">
      <c r="E625" s="761" t="e">
        <f t="shared" si="9"/>
        <v>#N/A</v>
      </c>
    </row>
    <row r="626" spans="5:5">
      <c r="E626" s="761" t="e">
        <f t="shared" si="9"/>
        <v>#N/A</v>
      </c>
    </row>
    <row r="627" spans="5:5">
      <c r="E627" s="761" t="e">
        <f t="shared" si="9"/>
        <v>#N/A</v>
      </c>
    </row>
    <row r="628" spans="5:5">
      <c r="E628" s="761" t="e">
        <f t="shared" si="9"/>
        <v>#N/A</v>
      </c>
    </row>
    <row r="629" spans="5:5">
      <c r="E629" s="761" t="e">
        <f t="shared" si="9"/>
        <v>#N/A</v>
      </c>
    </row>
    <row r="630" spans="5:5">
      <c r="E630" s="761" t="e">
        <f t="shared" si="9"/>
        <v>#N/A</v>
      </c>
    </row>
    <row r="631" spans="5:5">
      <c r="E631" s="761" t="e">
        <f t="shared" si="9"/>
        <v>#N/A</v>
      </c>
    </row>
    <row r="632" spans="5:5">
      <c r="E632" s="761" t="e">
        <f t="shared" si="9"/>
        <v>#N/A</v>
      </c>
    </row>
    <row r="633" spans="5:5">
      <c r="E633" s="761" t="e">
        <f t="shared" si="9"/>
        <v>#N/A</v>
      </c>
    </row>
    <row r="634" spans="5:5">
      <c r="E634" s="761" t="e">
        <f t="shared" si="9"/>
        <v>#N/A</v>
      </c>
    </row>
    <row r="635" spans="5:5">
      <c r="E635" s="761" t="e">
        <f t="shared" si="9"/>
        <v>#N/A</v>
      </c>
    </row>
    <row r="636" spans="5:5">
      <c r="E636" s="761" t="e">
        <f t="shared" si="9"/>
        <v>#N/A</v>
      </c>
    </row>
    <row r="637" spans="5:5">
      <c r="E637" s="761" t="e">
        <f t="shared" si="9"/>
        <v>#N/A</v>
      </c>
    </row>
    <row r="638" spans="5:5">
      <c r="E638" s="761" t="e">
        <f t="shared" si="9"/>
        <v>#N/A</v>
      </c>
    </row>
    <row r="639" spans="5:5">
      <c r="E639" s="761" t="e">
        <f t="shared" si="9"/>
        <v>#N/A</v>
      </c>
    </row>
    <row r="640" spans="5:5">
      <c r="E640" s="761" t="e">
        <f t="shared" si="9"/>
        <v>#N/A</v>
      </c>
    </row>
    <row r="641" spans="5:5">
      <c r="E641" s="761" t="e">
        <f t="shared" ref="E641:E704" si="10">VLOOKUP(C641,DSE,2,FALSE)</f>
        <v>#N/A</v>
      </c>
    </row>
    <row r="642" spans="5:5">
      <c r="E642" s="761" t="e">
        <f t="shared" si="10"/>
        <v>#N/A</v>
      </c>
    </row>
    <row r="643" spans="5:5">
      <c r="E643" s="761" t="e">
        <f t="shared" si="10"/>
        <v>#N/A</v>
      </c>
    </row>
    <row r="644" spans="5:5">
      <c r="E644" s="761" t="e">
        <f t="shared" si="10"/>
        <v>#N/A</v>
      </c>
    </row>
    <row r="645" spans="5:5">
      <c r="E645" s="761" t="e">
        <f t="shared" si="10"/>
        <v>#N/A</v>
      </c>
    </row>
    <row r="646" spans="5:5">
      <c r="E646" s="761" t="e">
        <f t="shared" si="10"/>
        <v>#N/A</v>
      </c>
    </row>
    <row r="647" spans="5:5">
      <c r="E647" s="761" t="e">
        <f t="shared" si="10"/>
        <v>#N/A</v>
      </c>
    </row>
    <row r="648" spans="5:5">
      <c r="E648" s="761" t="e">
        <f t="shared" si="10"/>
        <v>#N/A</v>
      </c>
    </row>
    <row r="649" spans="5:5">
      <c r="E649" s="761" t="e">
        <f t="shared" si="10"/>
        <v>#N/A</v>
      </c>
    </row>
    <row r="650" spans="5:5">
      <c r="E650" s="761" t="e">
        <f t="shared" si="10"/>
        <v>#N/A</v>
      </c>
    </row>
    <row r="651" spans="5:5">
      <c r="E651" s="761" t="e">
        <f t="shared" si="10"/>
        <v>#N/A</v>
      </c>
    </row>
    <row r="652" spans="5:5">
      <c r="E652" s="761" t="e">
        <f t="shared" si="10"/>
        <v>#N/A</v>
      </c>
    </row>
    <row r="653" spans="5:5">
      <c r="E653" s="761" t="e">
        <f t="shared" si="10"/>
        <v>#N/A</v>
      </c>
    </row>
    <row r="654" spans="5:5">
      <c r="E654" s="761" t="e">
        <f t="shared" si="10"/>
        <v>#N/A</v>
      </c>
    </row>
    <row r="655" spans="5:5">
      <c r="E655" s="761" t="e">
        <f t="shared" si="10"/>
        <v>#N/A</v>
      </c>
    </row>
    <row r="656" spans="5:5">
      <c r="E656" s="761" t="e">
        <f t="shared" si="10"/>
        <v>#N/A</v>
      </c>
    </row>
    <row r="657" spans="5:5">
      <c r="E657" s="761" t="e">
        <f t="shared" si="10"/>
        <v>#N/A</v>
      </c>
    </row>
    <row r="658" spans="5:5">
      <c r="E658" s="761" t="e">
        <f t="shared" si="10"/>
        <v>#N/A</v>
      </c>
    </row>
    <row r="659" spans="5:5">
      <c r="E659" s="761" t="e">
        <f t="shared" si="10"/>
        <v>#N/A</v>
      </c>
    </row>
    <row r="660" spans="5:5">
      <c r="E660" s="761" t="e">
        <f t="shared" si="10"/>
        <v>#N/A</v>
      </c>
    </row>
    <row r="661" spans="5:5">
      <c r="E661" s="761" t="e">
        <f t="shared" si="10"/>
        <v>#N/A</v>
      </c>
    </row>
    <row r="662" spans="5:5">
      <c r="E662" s="761" t="e">
        <f t="shared" si="10"/>
        <v>#N/A</v>
      </c>
    </row>
    <row r="663" spans="5:5">
      <c r="E663" s="761" t="e">
        <f t="shared" si="10"/>
        <v>#N/A</v>
      </c>
    </row>
    <row r="664" spans="5:5">
      <c r="E664" s="761" t="e">
        <f t="shared" si="10"/>
        <v>#N/A</v>
      </c>
    </row>
    <row r="665" spans="5:5">
      <c r="E665" s="761" t="e">
        <f t="shared" si="10"/>
        <v>#N/A</v>
      </c>
    </row>
    <row r="666" spans="5:5">
      <c r="E666" s="761" t="e">
        <f t="shared" si="10"/>
        <v>#N/A</v>
      </c>
    </row>
    <row r="667" spans="5:5">
      <c r="E667" s="761" t="e">
        <f t="shared" si="10"/>
        <v>#N/A</v>
      </c>
    </row>
    <row r="668" spans="5:5">
      <c r="E668" s="761" t="e">
        <f t="shared" si="10"/>
        <v>#N/A</v>
      </c>
    </row>
    <row r="669" spans="5:5">
      <c r="E669" s="761" t="e">
        <f t="shared" si="10"/>
        <v>#N/A</v>
      </c>
    </row>
    <row r="670" spans="5:5">
      <c r="E670" s="761" t="e">
        <f t="shared" si="10"/>
        <v>#N/A</v>
      </c>
    </row>
    <row r="671" spans="5:5">
      <c r="E671" s="761" t="e">
        <f t="shared" si="10"/>
        <v>#N/A</v>
      </c>
    </row>
    <row r="672" spans="5:5">
      <c r="E672" s="761" t="e">
        <f t="shared" si="10"/>
        <v>#N/A</v>
      </c>
    </row>
    <row r="673" spans="5:5">
      <c r="E673" s="761" t="e">
        <f t="shared" si="10"/>
        <v>#N/A</v>
      </c>
    </row>
    <row r="674" spans="5:5">
      <c r="E674" s="761" t="e">
        <f t="shared" si="10"/>
        <v>#N/A</v>
      </c>
    </row>
    <row r="675" spans="5:5">
      <c r="E675" s="761" t="e">
        <f t="shared" si="10"/>
        <v>#N/A</v>
      </c>
    </row>
    <row r="676" spans="5:5">
      <c r="E676" s="761" t="e">
        <f t="shared" si="10"/>
        <v>#N/A</v>
      </c>
    </row>
    <row r="677" spans="5:5">
      <c r="E677" s="761" t="e">
        <f t="shared" si="10"/>
        <v>#N/A</v>
      </c>
    </row>
    <row r="678" spans="5:5">
      <c r="E678" s="761" t="e">
        <f t="shared" si="10"/>
        <v>#N/A</v>
      </c>
    </row>
    <row r="679" spans="5:5">
      <c r="E679" s="761" t="e">
        <f t="shared" si="10"/>
        <v>#N/A</v>
      </c>
    </row>
    <row r="680" spans="5:5">
      <c r="E680" s="761" t="e">
        <f t="shared" si="10"/>
        <v>#N/A</v>
      </c>
    </row>
    <row r="681" spans="5:5">
      <c r="E681" s="761" t="e">
        <f t="shared" si="10"/>
        <v>#N/A</v>
      </c>
    </row>
    <row r="682" spans="5:5">
      <c r="E682" s="761" t="e">
        <f t="shared" si="10"/>
        <v>#N/A</v>
      </c>
    </row>
    <row r="683" spans="5:5">
      <c r="E683" s="761" t="e">
        <f t="shared" si="10"/>
        <v>#N/A</v>
      </c>
    </row>
    <row r="684" spans="5:5">
      <c r="E684" s="761" t="e">
        <f t="shared" si="10"/>
        <v>#N/A</v>
      </c>
    </row>
    <row r="685" spans="5:5">
      <c r="E685" s="761" t="e">
        <f t="shared" si="10"/>
        <v>#N/A</v>
      </c>
    </row>
    <row r="686" spans="5:5">
      <c r="E686" s="761" t="e">
        <f t="shared" si="10"/>
        <v>#N/A</v>
      </c>
    </row>
    <row r="687" spans="5:5">
      <c r="E687" s="761" t="e">
        <f t="shared" si="10"/>
        <v>#N/A</v>
      </c>
    </row>
    <row r="688" spans="5:5">
      <c r="E688" s="761" t="e">
        <f t="shared" si="10"/>
        <v>#N/A</v>
      </c>
    </row>
    <row r="689" spans="5:5">
      <c r="E689" s="761" t="e">
        <f t="shared" si="10"/>
        <v>#N/A</v>
      </c>
    </row>
    <row r="690" spans="5:5">
      <c r="E690" s="761" t="e">
        <f t="shared" si="10"/>
        <v>#N/A</v>
      </c>
    </row>
    <row r="691" spans="5:5">
      <c r="E691" s="761" t="e">
        <f t="shared" si="10"/>
        <v>#N/A</v>
      </c>
    </row>
    <row r="692" spans="5:5">
      <c r="E692" s="761" t="e">
        <f t="shared" si="10"/>
        <v>#N/A</v>
      </c>
    </row>
    <row r="693" spans="5:5">
      <c r="E693" s="761" t="e">
        <f t="shared" si="10"/>
        <v>#N/A</v>
      </c>
    </row>
    <row r="694" spans="5:5">
      <c r="E694" s="761" t="e">
        <f t="shared" si="10"/>
        <v>#N/A</v>
      </c>
    </row>
    <row r="695" spans="5:5">
      <c r="E695" s="761" t="e">
        <f t="shared" si="10"/>
        <v>#N/A</v>
      </c>
    </row>
    <row r="696" spans="5:5">
      <c r="E696" s="761" t="e">
        <f t="shared" si="10"/>
        <v>#N/A</v>
      </c>
    </row>
    <row r="697" spans="5:5">
      <c r="E697" s="761" t="e">
        <f t="shared" si="10"/>
        <v>#N/A</v>
      </c>
    </row>
    <row r="698" spans="5:5">
      <c r="E698" s="761" t="e">
        <f t="shared" si="10"/>
        <v>#N/A</v>
      </c>
    </row>
    <row r="699" spans="5:5">
      <c r="E699" s="761" t="e">
        <f t="shared" si="10"/>
        <v>#N/A</v>
      </c>
    </row>
    <row r="700" spans="5:5">
      <c r="E700" s="761" t="e">
        <f t="shared" si="10"/>
        <v>#N/A</v>
      </c>
    </row>
    <row r="701" spans="5:5">
      <c r="E701" s="761" t="e">
        <f t="shared" si="10"/>
        <v>#N/A</v>
      </c>
    </row>
    <row r="702" spans="5:5">
      <c r="E702" s="761" t="e">
        <f t="shared" si="10"/>
        <v>#N/A</v>
      </c>
    </row>
    <row r="703" spans="5:5">
      <c r="E703" s="761" t="e">
        <f t="shared" si="10"/>
        <v>#N/A</v>
      </c>
    </row>
    <row r="704" spans="5:5">
      <c r="E704" s="761" t="e">
        <f t="shared" si="10"/>
        <v>#N/A</v>
      </c>
    </row>
    <row r="705" spans="5:5">
      <c r="E705" s="761" t="e">
        <f t="shared" ref="E705:E768" si="11">VLOOKUP(C705,DSE,2,FALSE)</f>
        <v>#N/A</v>
      </c>
    </row>
    <row r="706" spans="5:5">
      <c r="E706" s="761" t="e">
        <f t="shared" si="11"/>
        <v>#N/A</v>
      </c>
    </row>
    <row r="707" spans="5:5">
      <c r="E707" s="761" t="e">
        <f t="shared" si="11"/>
        <v>#N/A</v>
      </c>
    </row>
    <row r="708" spans="5:5">
      <c r="E708" s="761" t="e">
        <f t="shared" si="11"/>
        <v>#N/A</v>
      </c>
    </row>
    <row r="709" spans="5:5">
      <c r="E709" s="761" t="e">
        <f t="shared" si="11"/>
        <v>#N/A</v>
      </c>
    </row>
    <row r="710" spans="5:5">
      <c r="E710" s="761" t="e">
        <f t="shared" si="11"/>
        <v>#N/A</v>
      </c>
    </row>
    <row r="711" spans="5:5">
      <c r="E711" s="761" t="e">
        <f t="shared" si="11"/>
        <v>#N/A</v>
      </c>
    </row>
    <row r="712" spans="5:5">
      <c r="E712" s="761" t="e">
        <f t="shared" si="11"/>
        <v>#N/A</v>
      </c>
    </row>
    <row r="713" spans="5:5">
      <c r="E713" s="761" t="e">
        <f t="shared" si="11"/>
        <v>#N/A</v>
      </c>
    </row>
    <row r="714" spans="5:5">
      <c r="E714" s="761" t="e">
        <f t="shared" si="11"/>
        <v>#N/A</v>
      </c>
    </row>
    <row r="715" spans="5:5">
      <c r="E715" s="761" t="e">
        <f t="shared" si="11"/>
        <v>#N/A</v>
      </c>
    </row>
    <row r="716" spans="5:5">
      <c r="E716" s="761" t="e">
        <f t="shared" si="11"/>
        <v>#N/A</v>
      </c>
    </row>
    <row r="717" spans="5:5">
      <c r="E717" s="761" t="e">
        <f t="shared" si="11"/>
        <v>#N/A</v>
      </c>
    </row>
    <row r="718" spans="5:5">
      <c r="E718" s="761" t="e">
        <f t="shared" si="11"/>
        <v>#N/A</v>
      </c>
    </row>
    <row r="719" spans="5:5">
      <c r="E719" s="761" t="e">
        <f t="shared" si="11"/>
        <v>#N/A</v>
      </c>
    </row>
    <row r="720" spans="5:5">
      <c r="E720" s="761" t="e">
        <f t="shared" si="11"/>
        <v>#N/A</v>
      </c>
    </row>
    <row r="721" spans="5:5">
      <c r="E721" s="761" t="e">
        <f t="shared" si="11"/>
        <v>#N/A</v>
      </c>
    </row>
    <row r="722" spans="5:5">
      <c r="E722" s="761" t="e">
        <f t="shared" si="11"/>
        <v>#N/A</v>
      </c>
    </row>
    <row r="723" spans="5:5">
      <c r="E723" s="761" t="e">
        <f t="shared" si="11"/>
        <v>#N/A</v>
      </c>
    </row>
    <row r="724" spans="5:5">
      <c r="E724" s="761" t="e">
        <f t="shared" si="11"/>
        <v>#N/A</v>
      </c>
    </row>
    <row r="725" spans="5:5">
      <c r="E725" s="761" t="e">
        <f t="shared" si="11"/>
        <v>#N/A</v>
      </c>
    </row>
    <row r="726" spans="5:5">
      <c r="E726" s="761" t="e">
        <f t="shared" si="11"/>
        <v>#N/A</v>
      </c>
    </row>
    <row r="727" spans="5:5">
      <c r="E727" s="761" t="e">
        <f t="shared" si="11"/>
        <v>#N/A</v>
      </c>
    </row>
    <row r="728" spans="5:5">
      <c r="E728" s="761" t="e">
        <f t="shared" si="11"/>
        <v>#N/A</v>
      </c>
    </row>
    <row r="729" spans="5:5">
      <c r="E729" s="761" t="e">
        <f t="shared" si="11"/>
        <v>#N/A</v>
      </c>
    </row>
    <row r="730" spans="5:5">
      <c r="E730" s="761" t="e">
        <f t="shared" si="11"/>
        <v>#N/A</v>
      </c>
    </row>
    <row r="731" spans="5:5">
      <c r="E731" s="761" t="e">
        <f t="shared" si="11"/>
        <v>#N/A</v>
      </c>
    </row>
    <row r="732" spans="5:5">
      <c r="E732" s="761" t="e">
        <f t="shared" si="11"/>
        <v>#N/A</v>
      </c>
    </row>
    <row r="733" spans="5:5">
      <c r="E733" s="761" t="e">
        <f t="shared" si="11"/>
        <v>#N/A</v>
      </c>
    </row>
    <row r="734" spans="5:5">
      <c r="E734" s="761" t="e">
        <f t="shared" si="11"/>
        <v>#N/A</v>
      </c>
    </row>
    <row r="735" spans="5:5">
      <c r="E735" s="761" t="e">
        <f t="shared" si="11"/>
        <v>#N/A</v>
      </c>
    </row>
    <row r="736" spans="5:5">
      <c r="E736" s="761" t="e">
        <f t="shared" si="11"/>
        <v>#N/A</v>
      </c>
    </row>
    <row r="737" spans="5:5">
      <c r="E737" s="761" t="e">
        <f t="shared" si="11"/>
        <v>#N/A</v>
      </c>
    </row>
    <row r="738" spans="5:5">
      <c r="E738" s="761" t="e">
        <f t="shared" si="11"/>
        <v>#N/A</v>
      </c>
    </row>
    <row r="739" spans="5:5">
      <c r="E739" s="761" t="e">
        <f t="shared" si="11"/>
        <v>#N/A</v>
      </c>
    </row>
    <row r="740" spans="5:5">
      <c r="E740" s="761" t="e">
        <f t="shared" si="11"/>
        <v>#N/A</v>
      </c>
    </row>
    <row r="741" spans="5:5">
      <c r="E741" s="761" t="e">
        <f t="shared" si="11"/>
        <v>#N/A</v>
      </c>
    </row>
    <row r="742" spans="5:5">
      <c r="E742" s="761" t="e">
        <f t="shared" si="11"/>
        <v>#N/A</v>
      </c>
    </row>
    <row r="743" spans="5:5">
      <c r="E743" s="761" t="e">
        <f t="shared" si="11"/>
        <v>#N/A</v>
      </c>
    </row>
    <row r="744" spans="5:5">
      <c r="E744" s="761" t="e">
        <f t="shared" si="11"/>
        <v>#N/A</v>
      </c>
    </row>
    <row r="745" spans="5:5">
      <c r="E745" s="761" t="e">
        <f t="shared" si="11"/>
        <v>#N/A</v>
      </c>
    </row>
    <row r="746" spans="5:5">
      <c r="E746" s="761" t="e">
        <f t="shared" si="11"/>
        <v>#N/A</v>
      </c>
    </row>
    <row r="747" spans="5:5">
      <c r="E747" s="761" t="e">
        <f t="shared" si="11"/>
        <v>#N/A</v>
      </c>
    </row>
    <row r="748" spans="5:5">
      <c r="E748" s="761" t="e">
        <f t="shared" si="11"/>
        <v>#N/A</v>
      </c>
    </row>
    <row r="749" spans="5:5">
      <c r="E749" s="761" t="e">
        <f t="shared" si="11"/>
        <v>#N/A</v>
      </c>
    </row>
    <row r="750" spans="5:5">
      <c r="E750" s="761" t="e">
        <f t="shared" si="11"/>
        <v>#N/A</v>
      </c>
    </row>
    <row r="751" spans="5:5">
      <c r="E751" s="761" t="e">
        <f t="shared" si="11"/>
        <v>#N/A</v>
      </c>
    </row>
    <row r="752" spans="5:5">
      <c r="E752" s="761" t="e">
        <f t="shared" si="11"/>
        <v>#N/A</v>
      </c>
    </row>
    <row r="753" spans="5:5">
      <c r="E753" s="761" t="e">
        <f t="shared" si="11"/>
        <v>#N/A</v>
      </c>
    </row>
    <row r="754" spans="5:5">
      <c r="E754" s="761" t="e">
        <f t="shared" si="11"/>
        <v>#N/A</v>
      </c>
    </row>
    <row r="755" spans="5:5">
      <c r="E755" s="761" t="e">
        <f t="shared" si="11"/>
        <v>#N/A</v>
      </c>
    </row>
    <row r="756" spans="5:5">
      <c r="E756" s="761" t="e">
        <f t="shared" si="11"/>
        <v>#N/A</v>
      </c>
    </row>
    <row r="757" spans="5:5">
      <c r="E757" s="761" t="e">
        <f t="shared" si="11"/>
        <v>#N/A</v>
      </c>
    </row>
    <row r="758" spans="5:5">
      <c r="E758" s="761" t="e">
        <f t="shared" si="11"/>
        <v>#N/A</v>
      </c>
    </row>
    <row r="759" spans="5:5">
      <c r="E759" s="761" t="e">
        <f t="shared" si="11"/>
        <v>#N/A</v>
      </c>
    </row>
    <row r="760" spans="5:5">
      <c r="E760" s="761" t="e">
        <f t="shared" si="11"/>
        <v>#N/A</v>
      </c>
    </row>
    <row r="761" spans="5:5">
      <c r="E761" s="761" t="e">
        <f t="shared" si="11"/>
        <v>#N/A</v>
      </c>
    </row>
    <row r="762" spans="5:5">
      <c r="E762" s="761" t="e">
        <f t="shared" si="11"/>
        <v>#N/A</v>
      </c>
    </row>
    <row r="763" spans="5:5">
      <c r="E763" s="761" t="e">
        <f t="shared" si="11"/>
        <v>#N/A</v>
      </c>
    </row>
    <row r="764" spans="5:5">
      <c r="E764" s="761" t="e">
        <f t="shared" si="11"/>
        <v>#N/A</v>
      </c>
    </row>
    <row r="765" spans="5:5">
      <c r="E765" s="761" t="e">
        <f t="shared" si="11"/>
        <v>#N/A</v>
      </c>
    </row>
    <row r="766" spans="5:5">
      <c r="E766" s="761" t="e">
        <f t="shared" si="11"/>
        <v>#N/A</v>
      </c>
    </row>
    <row r="767" spans="5:5">
      <c r="E767" s="761" t="e">
        <f t="shared" si="11"/>
        <v>#N/A</v>
      </c>
    </row>
    <row r="768" spans="5:5">
      <c r="E768" s="761" t="e">
        <f t="shared" si="11"/>
        <v>#N/A</v>
      </c>
    </row>
    <row r="769" spans="5:5">
      <c r="E769" s="761" t="e">
        <f t="shared" ref="E769:E832" si="12">VLOOKUP(C769,DSE,2,FALSE)</f>
        <v>#N/A</v>
      </c>
    </row>
    <row r="770" spans="5:5">
      <c r="E770" s="761" t="e">
        <f t="shared" si="12"/>
        <v>#N/A</v>
      </c>
    </row>
    <row r="771" spans="5:5">
      <c r="E771" s="761" t="e">
        <f t="shared" si="12"/>
        <v>#N/A</v>
      </c>
    </row>
    <row r="772" spans="5:5">
      <c r="E772" s="761" t="e">
        <f t="shared" si="12"/>
        <v>#N/A</v>
      </c>
    </row>
    <row r="773" spans="5:5">
      <c r="E773" s="761" t="e">
        <f t="shared" si="12"/>
        <v>#N/A</v>
      </c>
    </row>
    <row r="774" spans="5:5">
      <c r="E774" s="761" t="e">
        <f t="shared" si="12"/>
        <v>#N/A</v>
      </c>
    </row>
    <row r="775" spans="5:5">
      <c r="E775" s="761" t="e">
        <f t="shared" si="12"/>
        <v>#N/A</v>
      </c>
    </row>
    <row r="776" spans="5:5">
      <c r="E776" s="761" t="e">
        <f t="shared" si="12"/>
        <v>#N/A</v>
      </c>
    </row>
    <row r="777" spans="5:5">
      <c r="E777" s="761" t="e">
        <f t="shared" si="12"/>
        <v>#N/A</v>
      </c>
    </row>
    <row r="778" spans="5:5">
      <c r="E778" s="761" t="e">
        <f t="shared" si="12"/>
        <v>#N/A</v>
      </c>
    </row>
    <row r="779" spans="5:5">
      <c r="E779" s="761" t="e">
        <f t="shared" si="12"/>
        <v>#N/A</v>
      </c>
    </row>
    <row r="780" spans="5:5">
      <c r="E780" s="761" t="e">
        <f t="shared" si="12"/>
        <v>#N/A</v>
      </c>
    </row>
    <row r="781" spans="5:5">
      <c r="E781" s="761" t="e">
        <f t="shared" si="12"/>
        <v>#N/A</v>
      </c>
    </row>
    <row r="782" spans="5:5">
      <c r="E782" s="761" t="e">
        <f t="shared" si="12"/>
        <v>#N/A</v>
      </c>
    </row>
    <row r="783" spans="5:5">
      <c r="E783" s="761" t="e">
        <f t="shared" si="12"/>
        <v>#N/A</v>
      </c>
    </row>
    <row r="784" spans="5:5">
      <c r="E784" s="761" t="e">
        <f t="shared" si="12"/>
        <v>#N/A</v>
      </c>
    </row>
    <row r="785" spans="5:5">
      <c r="E785" s="761" t="e">
        <f t="shared" si="12"/>
        <v>#N/A</v>
      </c>
    </row>
    <row r="786" spans="5:5">
      <c r="E786" s="761" t="e">
        <f t="shared" si="12"/>
        <v>#N/A</v>
      </c>
    </row>
    <row r="787" spans="5:5">
      <c r="E787" s="761" t="e">
        <f t="shared" si="12"/>
        <v>#N/A</v>
      </c>
    </row>
    <row r="788" spans="5:5">
      <c r="E788" s="761" t="e">
        <f t="shared" si="12"/>
        <v>#N/A</v>
      </c>
    </row>
    <row r="789" spans="5:5">
      <c r="E789" s="761" t="e">
        <f t="shared" si="12"/>
        <v>#N/A</v>
      </c>
    </row>
    <row r="790" spans="5:5">
      <c r="E790" s="761" t="e">
        <f t="shared" si="12"/>
        <v>#N/A</v>
      </c>
    </row>
    <row r="791" spans="5:5">
      <c r="E791" s="761" t="e">
        <f t="shared" si="12"/>
        <v>#N/A</v>
      </c>
    </row>
    <row r="792" spans="5:5">
      <c r="E792" s="761" t="e">
        <f t="shared" si="12"/>
        <v>#N/A</v>
      </c>
    </row>
    <row r="793" spans="5:5">
      <c r="E793" s="761" t="e">
        <f t="shared" si="12"/>
        <v>#N/A</v>
      </c>
    </row>
    <row r="794" spans="5:5">
      <c r="E794" s="761" t="e">
        <f t="shared" si="12"/>
        <v>#N/A</v>
      </c>
    </row>
    <row r="795" spans="5:5">
      <c r="E795" s="761" t="e">
        <f t="shared" si="12"/>
        <v>#N/A</v>
      </c>
    </row>
    <row r="796" spans="5:5">
      <c r="E796" s="761" t="e">
        <f t="shared" si="12"/>
        <v>#N/A</v>
      </c>
    </row>
    <row r="797" spans="5:5">
      <c r="E797" s="761" t="e">
        <f t="shared" si="12"/>
        <v>#N/A</v>
      </c>
    </row>
    <row r="798" spans="5:5">
      <c r="E798" s="761" t="e">
        <f t="shared" si="12"/>
        <v>#N/A</v>
      </c>
    </row>
    <row r="799" spans="5:5">
      <c r="E799" s="761" t="e">
        <f t="shared" si="12"/>
        <v>#N/A</v>
      </c>
    </row>
    <row r="800" spans="5:5">
      <c r="E800" s="761" t="e">
        <f t="shared" si="12"/>
        <v>#N/A</v>
      </c>
    </row>
    <row r="801" spans="5:5">
      <c r="E801" s="761" t="e">
        <f t="shared" si="12"/>
        <v>#N/A</v>
      </c>
    </row>
    <row r="802" spans="5:5">
      <c r="E802" s="761" t="e">
        <f t="shared" si="12"/>
        <v>#N/A</v>
      </c>
    </row>
    <row r="803" spans="5:5">
      <c r="E803" s="761" t="e">
        <f t="shared" si="12"/>
        <v>#N/A</v>
      </c>
    </row>
    <row r="804" spans="5:5">
      <c r="E804" s="761" t="e">
        <f t="shared" si="12"/>
        <v>#N/A</v>
      </c>
    </row>
    <row r="805" spans="5:5">
      <c r="E805" s="761" t="e">
        <f t="shared" si="12"/>
        <v>#N/A</v>
      </c>
    </row>
    <row r="806" spans="5:5">
      <c r="E806" s="761" t="e">
        <f t="shared" si="12"/>
        <v>#N/A</v>
      </c>
    </row>
    <row r="807" spans="5:5">
      <c r="E807" s="761" t="e">
        <f t="shared" si="12"/>
        <v>#N/A</v>
      </c>
    </row>
    <row r="808" spans="5:5">
      <c r="E808" s="761" t="e">
        <f t="shared" si="12"/>
        <v>#N/A</v>
      </c>
    </row>
    <row r="809" spans="5:5">
      <c r="E809" s="761" t="e">
        <f t="shared" si="12"/>
        <v>#N/A</v>
      </c>
    </row>
    <row r="810" spans="5:5">
      <c r="E810" s="761" t="e">
        <f t="shared" si="12"/>
        <v>#N/A</v>
      </c>
    </row>
    <row r="811" spans="5:5">
      <c r="E811" s="761" t="e">
        <f t="shared" si="12"/>
        <v>#N/A</v>
      </c>
    </row>
    <row r="812" spans="5:5">
      <c r="E812" s="761" t="e">
        <f t="shared" si="12"/>
        <v>#N/A</v>
      </c>
    </row>
    <row r="813" spans="5:5">
      <c r="E813" s="761" t="e">
        <f t="shared" si="12"/>
        <v>#N/A</v>
      </c>
    </row>
    <row r="814" spans="5:5">
      <c r="E814" s="761" t="e">
        <f t="shared" si="12"/>
        <v>#N/A</v>
      </c>
    </row>
    <row r="815" spans="5:5">
      <c r="E815" s="761" t="e">
        <f t="shared" si="12"/>
        <v>#N/A</v>
      </c>
    </row>
    <row r="816" spans="5:5">
      <c r="E816" s="761" t="e">
        <f t="shared" si="12"/>
        <v>#N/A</v>
      </c>
    </row>
    <row r="817" spans="5:5">
      <c r="E817" s="761" t="e">
        <f t="shared" si="12"/>
        <v>#N/A</v>
      </c>
    </row>
    <row r="818" spans="5:5">
      <c r="E818" s="761" t="e">
        <f t="shared" si="12"/>
        <v>#N/A</v>
      </c>
    </row>
    <row r="819" spans="5:5">
      <c r="E819" s="761" t="e">
        <f t="shared" si="12"/>
        <v>#N/A</v>
      </c>
    </row>
    <row r="820" spans="5:5">
      <c r="E820" s="761" t="e">
        <f t="shared" si="12"/>
        <v>#N/A</v>
      </c>
    </row>
    <row r="821" spans="5:5">
      <c r="E821" s="761" t="e">
        <f t="shared" si="12"/>
        <v>#N/A</v>
      </c>
    </row>
    <row r="822" spans="5:5">
      <c r="E822" s="761" t="e">
        <f t="shared" si="12"/>
        <v>#N/A</v>
      </c>
    </row>
    <row r="823" spans="5:5">
      <c r="E823" s="761" t="e">
        <f t="shared" si="12"/>
        <v>#N/A</v>
      </c>
    </row>
    <row r="824" spans="5:5">
      <c r="E824" s="761" t="e">
        <f t="shared" si="12"/>
        <v>#N/A</v>
      </c>
    </row>
    <row r="825" spans="5:5">
      <c r="E825" s="761" t="e">
        <f t="shared" si="12"/>
        <v>#N/A</v>
      </c>
    </row>
    <row r="826" spans="5:5">
      <c r="E826" s="761" t="e">
        <f t="shared" si="12"/>
        <v>#N/A</v>
      </c>
    </row>
    <row r="827" spans="5:5">
      <c r="E827" s="761" t="e">
        <f t="shared" si="12"/>
        <v>#N/A</v>
      </c>
    </row>
    <row r="828" spans="5:5">
      <c r="E828" s="761" t="e">
        <f t="shared" si="12"/>
        <v>#N/A</v>
      </c>
    </row>
    <row r="829" spans="5:5">
      <c r="E829" s="761" t="e">
        <f t="shared" si="12"/>
        <v>#N/A</v>
      </c>
    </row>
    <row r="830" spans="5:5">
      <c r="E830" s="761" t="e">
        <f t="shared" si="12"/>
        <v>#N/A</v>
      </c>
    </row>
    <row r="831" spans="5:5">
      <c r="E831" s="761" t="e">
        <f t="shared" si="12"/>
        <v>#N/A</v>
      </c>
    </row>
    <row r="832" spans="5:5">
      <c r="E832" s="761" t="e">
        <f t="shared" si="12"/>
        <v>#N/A</v>
      </c>
    </row>
    <row r="833" spans="5:5">
      <c r="E833" s="761" t="e">
        <f t="shared" ref="E833:E896" si="13">VLOOKUP(C833,DSE,2,FALSE)</f>
        <v>#N/A</v>
      </c>
    </row>
    <row r="834" spans="5:5">
      <c r="E834" s="761" t="e">
        <f t="shared" si="13"/>
        <v>#N/A</v>
      </c>
    </row>
    <row r="835" spans="5:5">
      <c r="E835" s="761" t="e">
        <f t="shared" si="13"/>
        <v>#N/A</v>
      </c>
    </row>
    <row r="836" spans="5:5">
      <c r="E836" s="761" t="e">
        <f t="shared" si="13"/>
        <v>#N/A</v>
      </c>
    </row>
    <row r="837" spans="5:5">
      <c r="E837" s="761" t="e">
        <f t="shared" si="13"/>
        <v>#N/A</v>
      </c>
    </row>
    <row r="838" spans="5:5">
      <c r="E838" s="761" t="e">
        <f t="shared" si="13"/>
        <v>#N/A</v>
      </c>
    </row>
    <row r="839" spans="5:5">
      <c r="E839" s="761" t="e">
        <f t="shared" si="13"/>
        <v>#N/A</v>
      </c>
    </row>
    <row r="840" spans="5:5">
      <c r="E840" s="761" t="e">
        <f t="shared" si="13"/>
        <v>#N/A</v>
      </c>
    </row>
    <row r="841" spans="5:5">
      <c r="E841" s="761" t="e">
        <f t="shared" si="13"/>
        <v>#N/A</v>
      </c>
    </row>
    <row r="842" spans="5:5">
      <c r="E842" s="761" t="e">
        <f t="shared" si="13"/>
        <v>#N/A</v>
      </c>
    </row>
    <row r="843" spans="5:5">
      <c r="E843" s="761" t="e">
        <f t="shared" si="13"/>
        <v>#N/A</v>
      </c>
    </row>
    <row r="844" spans="5:5">
      <c r="E844" s="761" t="e">
        <f t="shared" si="13"/>
        <v>#N/A</v>
      </c>
    </row>
    <row r="845" spans="5:5">
      <c r="E845" s="761" t="e">
        <f t="shared" si="13"/>
        <v>#N/A</v>
      </c>
    </row>
    <row r="846" spans="5:5">
      <c r="E846" s="761" t="e">
        <f t="shared" si="13"/>
        <v>#N/A</v>
      </c>
    </row>
    <row r="847" spans="5:5">
      <c r="E847" s="761" t="e">
        <f t="shared" si="13"/>
        <v>#N/A</v>
      </c>
    </row>
    <row r="848" spans="5:5">
      <c r="E848" s="761" t="e">
        <f t="shared" si="13"/>
        <v>#N/A</v>
      </c>
    </row>
    <row r="849" spans="5:5">
      <c r="E849" s="761" t="e">
        <f t="shared" si="13"/>
        <v>#N/A</v>
      </c>
    </row>
    <row r="850" spans="5:5">
      <c r="E850" s="761" t="e">
        <f t="shared" si="13"/>
        <v>#N/A</v>
      </c>
    </row>
    <row r="851" spans="5:5">
      <c r="E851" s="761" t="e">
        <f t="shared" si="13"/>
        <v>#N/A</v>
      </c>
    </row>
    <row r="852" spans="5:5">
      <c r="E852" s="761" t="e">
        <f t="shared" si="13"/>
        <v>#N/A</v>
      </c>
    </row>
    <row r="853" spans="5:5">
      <c r="E853" s="761" t="e">
        <f t="shared" si="13"/>
        <v>#N/A</v>
      </c>
    </row>
    <row r="854" spans="5:5">
      <c r="E854" s="761" t="e">
        <f t="shared" si="13"/>
        <v>#N/A</v>
      </c>
    </row>
    <row r="855" spans="5:5">
      <c r="E855" s="761" t="e">
        <f t="shared" si="13"/>
        <v>#N/A</v>
      </c>
    </row>
    <row r="856" spans="5:5">
      <c r="E856" s="761" t="e">
        <f t="shared" si="13"/>
        <v>#N/A</v>
      </c>
    </row>
    <row r="857" spans="5:5">
      <c r="E857" s="761" t="e">
        <f t="shared" si="13"/>
        <v>#N/A</v>
      </c>
    </row>
    <row r="858" spans="5:5">
      <c r="E858" s="761" t="e">
        <f t="shared" si="13"/>
        <v>#N/A</v>
      </c>
    </row>
    <row r="859" spans="5:5">
      <c r="E859" s="761" t="e">
        <f t="shared" si="13"/>
        <v>#N/A</v>
      </c>
    </row>
    <row r="860" spans="5:5">
      <c r="E860" s="761" t="e">
        <f t="shared" si="13"/>
        <v>#N/A</v>
      </c>
    </row>
    <row r="861" spans="5:5">
      <c r="E861" s="761" t="e">
        <f t="shared" si="13"/>
        <v>#N/A</v>
      </c>
    </row>
    <row r="862" spans="5:5">
      <c r="E862" s="761" t="e">
        <f t="shared" si="13"/>
        <v>#N/A</v>
      </c>
    </row>
    <row r="863" spans="5:5">
      <c r="E863" s="761" t="e">
        <f t="shared" si="13"/>
        <v>#N/A</v>
      </c>
    </row>
    <row r="864" spans="5:5">
      <c r="E864" s="761" t="e">
        <f t="shared" si="13"/>
        <v>#N/A</v>
      </c>
    </row>
    <row r="865" spans="5:5">
      <c r="E865" s="761" t="e">
        <f t="shared" si="13"/>
        <v>#N/A</v>
      </c>
    </row>
    <row r="866" spans="5:5">
      <c r="E866" s="761" t="e">
        <f t="shared" si="13"/>
        <v>#N/A</v>
      </c>
    </row>
    <row r="867" spans="5:5">
      <c r="E867" s="761" t="e">
        <f t="shared" si="13"/>
        <v>#N/A</v>
      </c>
    </row>
    <row r="868" spans="5:5">
      <c r="E868" s="761" t="e">
        <f t="shared" si="13"/>
        <v>#N/A</v>
      </c>
    </row>
    <row r="869" spans="5:5">
      <c r="E869" s="761" t="e">
        <f t="shared" si="13"/>
        <v>#N/A</v>
      </c>
    </row>
    <row r="870" spans="5:5">
      <c r="E870" s="761" t="e">
        <f t="shared" si="13"/>
        <v>#N/A</v>
      </c>
    </row>
    <row r="871" spans="5:5">
      <c r="E871" s="761" t="e">
        <f t="shared" si="13"/>
        <v>#N/A</v>
      </c>
    </row>
    <row r="872" spans="5:5">
      <c r="E872" s="761" t="e">
        <f t="shared" si="13"/>
        <v>#N/A</v>
      </c>
    </row>
    <row r="873" spans="5:5">
      <c r="E873" s="761" t="e">
        <f t="shared" si="13"/>
        <v>#N/A</v>
      </c>
    </row>
    <row r="874" spans="5:5">
      <c r="E874" s="761" t="e">
        <f t="shared" si="13"/>
        <v>#N/A</v>
      </c>
    </row>
    <row r="875" spans="5:5">
      <c r="E875" s="761" t="e">
        <f t="shared" si="13"/>
        <v>#N/A</v>
      </c>
    </row>
    <row r="876" spans="5:5">
      <c r="E876" s="761" t="e">
        <f t="shared" si="13"/>
        <v>#N/A</v>
      </c>
    </row>
    <row r="877" spans="5:5">
      <c r="E877" s="761" t="e">
        <f t="shared" si="13"/>
        <v>#N/A</v>
      </c>
    </row>
    <row r="878" spans="5:5">
      <c r="E878" s="761" t="e">
        <f t="shared" si="13"/>
        <v>#N/A</v>
      </c>
    </row>
    <row r="879" spans="5:5">
      <c r="E879" s="761" t="e">
        <f t="shared" si="13"/>
        <v>#N/A</v>
      </c>
    </row>
    <row r="880" spans="5:5">
      <c r="E880" s="761" t="e">
        <f t="shared" si="13"/>
        <v>#N/A</v>
      </c>
    </row>
    <row r="881" spans="5:5">
      <c r="E881" s="761" t="e">
        <f t="shared" si="13"/>
        <v>#N/A</v>
      </c>
    </row>
    <row r="882" spans="5:5">
      <c r="E882" s="761" t="e">
        <f t="shared" si="13"/>
        <v>#N/A</v>
      </c>
    </row>
    <row r="883" spans="5:5">
      <c r="E883" s="761" t="e">
        <f t="shared" si="13"/>
        <v>#N/A</v>
      </c>
    </row>
    <row r="884" spans="5:5">
      <c r="E884" s="761" t="e">
        <f t="shared" si="13"/>
        <v>#N/A</v>
      </c>
    </row>
    <row r="885" spans="5:5">
      <c r="E885" s="761" t="e">
        <f t="shared" si="13"/>
        <v>#N/A</v>
      </c>
    </row>
    <row r="886" spans="5:5">
      <c r="E886" s="761" t="e">
        <f t="shared" si="13"/>
        <v>#N/A</v>
      </c>
    </row>
    <row r="887" spans="5:5">
      <c r="E887" s="761" t="e">
        <f t="shared" si="13"/>
        <v>#N/A</v>
      </c>
    </row>
    <row r="888" spans="5:5">
      <c r="E888" s="761" t="e">
        <f t="shared" si="13"/>
        <v>#N/A</v>
      </c>
    </row>
    <row r="889" spans="5:5">
      <c r="E889" s="761" t="e">
        <f t="shared" si="13"/>
        <v>#N/A</v>
      </c>
    </row>
    <row r="890" spans="5:5">
      <c r="E890" s="761" t="e">
        <f t="shared" si="13"/>
        <v>#N/A</v>
      </c>
    </row>
    <row r="891" spans="5:5">
      <c r="E891" s="761" t="e">
        <f t="shared" si="13"/>
        <v>#N/A</v>
      </c>
    </row>
    <row r="892" spans="5:5">
      <c r="E892" s="761" t="e">
        <f t="shared" si="13"/>
        <v>#N/A</v>
      </c>
    </row>
    <row r="893" spans="5:5">
      <c r="E893" s="761" t="e">
        <f t="shared" si="13"/>
        <v>#N/A</v>
      </c>
    </row>
    <row r="894" spans="5:5">
      <c r="E894" s="761" t="e">
        <f t="shared" si="13"/>
        <v>#N/A</v>
      </c>
    </row>
    <row r="895" spans="5:5">
      <c r="E895" s="761" t="e">
        <f t="shared" si="13"/>
        <v>#N/A</v>
      </c>
    </row>
    <row r="896" spans="5:5">
      <c r="E896" s="761" t="e">
        <f t="shared" si="13"/>
        <v>#N/A</v>
      </c>
    </row>
    <row r="897" spans="5:5">
      <c r="E897" s="761" t="e">
        <f t="shared" ref="E897:E960" si="14">VLOOKUP(C897,DSE,2,FALSE)</f>
        <v>#N/A</v>
      </c>
    </row>
    <row r="898" spans="5:5">
      <c r="E898" s="761" t="e">
        <f t="shared" si="14"/>
        <v>#N/A</v>
      </c>
    </row>
    <row r="899" spans="5:5">
      <c r="E899" s="761" t="e">
        <f t="shared" si="14"/>
        <v>#N/A</v>
      </c>
    </row>
    <row r="900" spans="5:5">
      <c r="E900" s="761" t="e">
        <f t="shared" si="14"/>
        <v>#N/A</v>
      </c>
    </row>
    <row r="901" spans="5:5">
      <c r="E901" s="761" t="e">
        <f t="shared" si="14"/>
        <v>#N/A</v>
      </c>
    </row>
    <row r="902" spans="5:5">
      <c r="E902" s="761" t="e">
        <f t="shared" si="14"/>
        <v>#N/A</v>
      </c>
    </row>
    <row r="903" spans="5:5">
      <c r="E903" s="761" t="e">
        <f t="shared" si="14"/>
        <v>#N/A</v>
      </c>
    </row>
    <row r="904" spans="5:5">
      <c r="E904" s="761" t="e">
        <f t="shared" si="14"/>
        <v>#N/A</v>
      </c>
    </row>
    <row r="905" spans="5:5">
      <c r="E905" s="761" t="e">
        <f t="shared" si="14"/>
        <v>#N/A</v>
      </c>
    </row>
    <row r="906" spans="5:5">
      <c r="E906" s="761" t="e">
        <f t="shared" si="14"/>
        <v>#N/A</v>
      </c>
    </row>
    <row r="907" spans="5:5">
      <c r="E907" s="761" t="e">
        <f t="shared" si="14"/>
        <v>#N/A</v>
      </c>
    </row>
    <row r="908" spans="5:5">
      <c r="E908" s="761" t="e">
        <f t="shared" si="14"/>
        <v>#N/A</v>
      </c>
    </row>
    <row r="909" spans="5:5">
      <c r="E909" s="761" t="e">
        <f t="shared" si="14"/>
        <v>#N/A</v>
      </c>
    </row>
    <row r="910" spans="5:5">
      <c r="E910" s="761" t="e">
        <f t="shared" si="14"/>
        <v>#N/A</v>
      </c>
    </row>
    <row r="911" spans="5:5">
      <c r="E911" s="761" t="e">
        <f t="shared" si="14"/>
        <v>#N/A</v>
      </c>
    </row>
    <row r="912" spans="5:5">
      <c r="E912" s="761" t="e">
        <f t="shared" si="14"/>
        <v>#N/A</v>
      </c>
    </row>
    <row r="913" spans="5:5">
      <c r="E913" s="761" t="e">
        <f t="shared" si="14"/>
        <v>#N/A</v>
      </c>
    </row>
    <row r="914" spans="5:5">
      <c r="E914" s="761" t="e">
        <f t="shared" si="14"/>
        <v>#N/A</v>
      </c>
    </row>
    <row r="915" spans="5:5">
      <c r="E915" s="761" t="e">
        <f t="shared" si="14"/>
        <v>#N/A</v>
      </c>
    </row>
    <row r="916" spans="5:5">
      <c r="E916" s="761" t="e">
        <f t="shared" si="14"/>
        <v>#N/A</v>
      </c>
    </row>
    <row r="917" spans="5:5">
      <c r="E917" s="761" t="e">
        <f t="shared" si="14"/>
        <v>#N/A</v>
      </c>
    </row>
    <row r="918" spans="5:5">
      <c r="E918" s="761" t="e">
        <f t="shared" si="14"/>
        <v>#N/A</v>
      </c>
    </row>
    <row r="919" spans="5:5">
      <c r="E919" s="761" t="e">
        <f t="shared" si="14"/>
        <v>#N/A</v>
      </c>
    </row>
    <row r="920" spans="5:5">
      <c r="E920" s="761" t="e">
        <f t="shared" si="14"/>
        <v>#N/A</v>
      </c>
    </row>
    <row r="921" spans="5:5">
      <c r="E921" s="761" t="e">
        <f t="shared" si="14"/>
        <v>#N/A</v>
      </c>
    </row>
    <row r="922" spans="5:5">
      <c r="E922" s="761" t="e">
        <f t="shared" si="14"/>
        <v>#N/A</v>
      </c>
    </row>
    <row r="923" spans="5:5">
      <c r="E923" s="761" t="e">
        <f t="shared" si="14"/>
        <v>#N/A</v>
      </c>
    </row>
    <row r="924" spans="5:5">
      <c r="E924" s="761" t="e">
        <f t="shared" si="14"/>
        <v>#N/A</v>
      </c>
    </row>
    <row r="925" spans="5:5">
      <c r="E925" s="761" t="e">
        <f t="shared" si="14"/>
        <v>#N/A</v>
      </c>
    </row>
    <row r="926" spans="5:5">
      <c r="E926" s="761" t="e">
        <f t="shared" si="14"/>
        <v>#N/A</v>
      </c>
    </row>
    <row r="927" spans="5:5">
      <c r="E927" s="761" t="e">
        <f t="shared" si="14"/>
        <v>#N/A</v>
      </c>
    </row>
    <row r="928" spans="5:5">
      <c r="E928" s="761" t="e">
        <f t="shared" si="14"/>
        <v>#N/A</v>
      </c>
    </row>
    <row r="929" spans="5:5">
      <c r="E929" s="761" t="e">
        <f t="shared" si="14"/>
        <v>#N/A</v>
      </c>
    </row>
    <row r="930" spans="5:5">
      <c r="E930" s="761" t="e">
        <f t="shared" si="14"/>
        <v>#N/A</v>
      </c>
    </row>
    <row r="931" spans="5:5">
      <c r="E931" s="761" t="e">
        <f t="shared" si="14"/>
        <v>#N/A</v>
      </c>
    </row>
    <row r="932" spans="5:5">
      <c r="E932" s="761" t="e">
        <f t="shared" si="14"/>
        <v>#N/A</v>
      </c>
    </row>
    <row r="933" spans="5:5">
      <c r="E933" s="761" t="e">
        <f t="shared" si="14"/>
        <v>#N/A</v>
      </c>
    </row>
    <row r="934" spans="5:5">
      <c r="E934" s="761" t="e">
        <f t="shared" si="14"/>
        <v>#N/A</v>
      </c>
    </row>
    <row r="935" spans="5:5">
      <c r="E935" s="761" t="e">
        <f t="shared" si="14"/>
        <v>#N/A</v>
      </c>
    </row>
    <row r="936" spans="5:5">
      <c r="E936" s="761" t="e">
        <f t="shared" si="14"/>
        <v>#N/A</v>
      </c>
    </row>
    <row r="937" spans="5:5">
      <c r="E937" s="761" t="e">
        <f t="shared" si="14"/>
        <v>#N/A</v>
      </c>
    </row>
    <row r="938" spans="5:5">
      <c r="E938" s="761" t="e">
        <f t="shared" si="14"/>
        <v>#N/A</v>
      </c>
    </row>
    <row r="939" spans="5:5">
      <c r="E939" s="761" t="e">
        <f t="shared" si="14"/>
        <v>#N/A</v>
      </c>
    </row>
    <row r="940" spans="5:5">
      <c r="E940" s="761" t="e">
        <f t="shared" si="14"/>
        <v>#N/A</v>
      </c>
    </row>
    <row r="941" spans="5:5">
      <c r="E941" s="761" t="e">
        <f t="shared" si="14"/>
        <v>#N/A</v>
      </c>
    </row>
    <row r="942" spans="5:5">
      <c r="E942" s="761" t="e">
        <f t="shared" si="14"/>
        <v>#N/A</v>
      </c>
    </row>
    <row r="943" spans="5:5">
      <c r="E943" s="761" t="e">
        <f t="shared" si="14"/>
        <v>#N/A</v>
      </c>
    </row>
    <row r="944" spans="5:5">
      <c r="E944" s="761" t="e">
        <f t="shared" si="14"/>
        <v>#N/A</v>
      </c>
    </row>
    <row r="945" spans="5:5">
      <c r="E945" s="761" t="e">
        <f t="shared" si="14"/>
        <v>#N/A</v>
      </c>
    </row>
    <row r="946" spans="5:5">
      <c r="E946" s="761" t="e">
        <f t="shared" si="14"/>
        <v>#N/A</v>
      </c>
    </row>
    <row r="947" spans="5:5">
      <c r="E947" s="761" t="e">
        <f t="shared" si="14"/>
        <v>#N/A</v>
      </c>
    </row>
    <row r="948" spans="5:5">
      <c r="E948" s="761" t="e">
        <f t="shared" si="14"/>
        <v>#N/A</v>
      </c>
    </row>
    <row r="949" spans="5:5">
      <c r="E949" s="761" t="e">
        <f t="shared" si="14"/>
        <v>#N/A</v>
      </c>
    </row>
    <row r="950" spans="5:5">
      <c r="E950" s="761" t="e">
        <f t="shared" si="14"/>
        <v>#N/A</v>
      </c>
    </row>
    <row r="951" spans="5:5">
      <c r="E951" s="761" t="e">
        <f t="shared" si="14"/>
        <v>#N/A</v>
      </c>
    </row>
    <row r="952" spans="5:5">
      <c r="E952" s="761" t="e">
        <f t="shared" si="14"/>
        <v>#N/A</v>
      </c>
    </row>
    <row r="953" spans="5:5">
      <c r="E953" s="761" t="e">
        <f t="shared" si="14"/>
        <v>#N/A</v>
      </c>
    </row>
    <row r="954" spans="5:5">
      <c r="E954" s="761" t="e">
        <f t="shared" si="14"/>
        <v>#N/A</v>
      </c>
    </row>
    <row r="955" spans="5:5">
      <c r="E955" s="761" t="e">
        <f t="shared" si="14"/>
        <v>#N/A</v>
      </c>
    </row>
    <row r="956" spans="5:5">
      <c r="E956" s="761" t="e">
        <f t="shared" si="14"/>
        <v>#N/A</v>
      </c>
    </row>
    <row r="957" spans="5:5">
      <c r="E957" s="761" t="e">
        <f t="shared" si="14"/>
        <v>#N/A</v>
      </c>
    </row>
    <row r="958" spans="5:5">
      <c r="E958" s="761" t="e">
        <f t="shared" si="14"/>
        <v>#N/A</v>
      </c>
    </row>
    <row r="959" spans="5:5">
      <c r="E959" s="761" t="e">
        <f t="shared" si="14"/>
        <v>#N/A</v>
      </c>
    </row>
    <row r="960" spans="5:5">
      <c r="E960" s="761" t="e">
        <f t="shared" si="14"/>
        <v>#N/A</v>
      </c>
    </row>
    <row r="961" spans="5:5">
      <c r="E961" s="761" t="e">
        <f t="shared" ref="E961:E1024" si="15">VLOOKUP(C961,DSE,2,FALSE)</f>
        <v>#N/A</v>
      </c>
    </row>
    <row r="962" spans="5:5">
      <c r="E962" s="761" t="e">
        <f t="shared" si="15"/>
        <v>#N/A</v>
      </c>
    </row>
    <row r="963" spans="5:5">
      <c r="E963" s="761" t="e">
        <f t="shared" si="15"/>
        <v>#N/A</v>
      </c>
    </row>
    <row r="964" spans="5:5">
      <c r="E964" s="761" t="e">
        <f t="shared" si="15"/>
        <v>#N/A</v>
      </c>
    </row>
    <row r="965" spans="5:5">
      <c r="E965" s="761" t="e">
        <f t="shared" si="15"/>
        <v>#N/A</v>
      </c>
    </row>
    <row r="966" spans="5:5">
      <c r="E966" s="761" t="e">
        <f t="shared" si="15"/>
        <v>#N/A</v>
      </c>
    </row>
    <row r="967" spans="5:5">
      <c r="E967" s="761" t="e">
        <f t="shared" si="15"/>
        <v>#N/A</v>
      </c>
    </row>
    <row r="968" spans="5:5">
      <c r="E968" s="761" t="e">
        <f t="shared" si="15"/>
        <v>#N/A</v>
      </c>
    </row>
    <row r="969" spans="5:5">
      <c r="E969" s="761" t="e">
        <f t="shared" si="15"/>
        <v>#N/A</v>
      </c>
    </row>
    <row r="970" spans="5:5">
      <c r="E970" s="761" t="e">
        <f t="shared" si="15"/>
        <v>#N/A</v>
      </c>
    </row>
    <row r="971" spans="5:5">
      <c r="E971" s="761" t="e">
        <f t="shared" si="15"/>
        <v>#N/A</v>
      </c>
    </row>
    <row r="972" spans="5:5">
      <c r="E972" s="761" t="e">
        <f t="shared" si="15"/>
        <v>#N/A</v>
      </c>
    </row>
    <row r="973" spans="5:5">
      <c r="E973" s="761" t="e">
        <f t="shared" si="15"/>
        <v>#N/A</v>
      </c>
    </row>
    <row r="974" spans="5:5">
      <c r="E974" s="761" t="e">
        <f t="shared" si="15"/>
        <v>#N/A</v>
      </c>
    </row>
    <row r="975" spans="5:5">
      <c r="E975" s="761" t="e">
        <f t="shared" si="15"/>
        <v>#N/A</v>
      </c>
    </row>
    <row r="976" spans="5:5">
      <c r="E976" s="761" t="e">
        <f t="shared" si="15"/>
        <v>#N/A</v>
      </c>
    </row>
    <row r="977" spans="5:5">
      <c r="E977" s="761" t="e">
        <f t="shared" si="15"/>
        <v>#N/A</v>
      </c>
    </row>
    <row r="978" spans="5:5">
      <c r="E978" s="761" t="e">
        <f t="shared" si="15"/>
        <v>#N/A</v>
      </c>
    </row>
    <row r="979" spans="5:5">
      <c r="E979" s="761" t="e">
        <f t="shared" si="15"/>
        <v>#N/A</v>
      </c>
    </row>
    <row r="980" spans="5:5">
      <c r="E980" s="761" t="e">
        <f t="shared" si="15"/>
        <v>#N/A</v>
      </c>
    </row>
    <row r="981" spans="5:5">
      <c r="E981" s="761" t="e">
        <f t="shared" si="15"/>
        <v>#N/A</v>
      </c>
    </row>
    <row r="982" spans="5:5">
      <c r="E982" s="761" t="e">
        <f t="shared" si="15"/>
        <v>#N/A</v>
      </c>
    </row>
    <row r="983" spans="5:5">
      <c r="E983" s="761" t="e">
        <f t="shared" si="15"/>
        <v>#N/A</v>
      </c>
    </row>
    <row r="984" spans="5:5">
      <c r="E984" s="761" t="e">
        <f t="shared" si="15"/>
        <v>#N/A</v>
      </c>
    </row>
    <row r="985" spans="5:5">
      <c r="E985" s="761" t="e">
        <f t="shared" si="15"/>
        <v>#N/A</v>
      </c>
    </row>
    <row r="986" spans="5:5">
      <c r="E986" s="761" t="e">
        <f t="shared" si="15"/>
        <v>#N/A</v>
      </c>
    </row>
    <row r="987" spans="5:5">
      <c r="E987" s="761" t="e">
        <f t="shared" si="15"/>
        <v>#N/A</v>
      </c>
    </row>
    <row r="988" spans="5:5">
      <c r="E988" s="761" t="e">
        <f t="shared" si="15"/>
        <v>#N/A</v>
      </c>
    </row>
    <row r="989" spans="5:5">
      <c r="E989" s="761" t="e">
        <f t="shared" si="15"/>
        <v>#N/A</v>
      </c>
    </row>
    <row r="990" spans="5:5">
      <c r="E990" s="761" t="e">
        <f t="shared" si="15"/>
        <v>#N/A</v>
      </c>
    </row>
    <row r="991" spans="5:5">
      <c r="E991" s="761" t="e">
        <f t="shared" si="15"/>
        <v>#N/A</v>
      </c>
    </row>
    <row r="992" spans="5:5">
      <c r="E992" s="761" t="e">
        <f t="shared" si="15"/>
        <v>#N/A</v>
      </c>
    </row>
    <row r="993" spans="5:5">
      <c r="E993" s="761" t="e">
        <f t="shared" si="15"/>
        <v>#N/A</v>
      </c>
    </row>
    <row r="994" spans="5:5">
      <c r="E994" s="761" t="e">
        <f t="shared" si="15"/>
        <v>#N/A</v>
      </c>
    </row>
    <row r="995" spans="5:5">
      <c r="E995" s="761" t="e">
        <f t="shared" si="15"/>
        <v>#N/A</v>
      </c>
    </row>
    <row r="996" spans="5:5">
      <c r="E996" s="761" t="e">
        <f t="shared" si="15"/>
        <v>#N/A</v>
      </c>
    </row>
    <row r="997" spans="5:5">
      <c r="E997" s="761" t="e">
        <f t="shared" si="15"/>
        <v>#N/A</v>
      </c>
    </row>
    <row r="998" spans="5:5">
      <c r="E998" s="761" t="e">
        <f t="shared" si="15"/>
        <v>#N/A</v>
      </c>
    </row>
    <row r="999" spans="5:5">
      <c r="E999" s="761" t="e">
        <f t="shared" si="15"/>
        <v>#N/A</v>
      </c>
    </row>
    <row r="1000" spans="5:5">
      <c r="E1000" s="761" t="e">
        <f t="shared" si="15"/>
        <v>#N/A</v>
      </c>
    </row>
    <row r="1001" spans="5:5">
      <c r="E1001" s="761" t="e">
        <f t="shared" si="15"/>
        <v>#N/A</v>
      </c>
    </row>
    <row r="1002" spans="5:5">
      <c r="E1002" s="761" t="e">
        <f t="shared" si="15"/>
        <v>#N/A</v>
      </c>
    </row>
    <row r="1003" spans="5:5">
      <c r="E1003" s="761" t="e">
        <f t="shared" si="15"/>
        <v>#N/A</v>
      </c>
    </row>
    <row r="1004" spans="5:5">
      <c r="E1004" s="761" t="e">
        <f t="shared" si="15"/>
        <v>#N/A</v>
      </c>
    </row>
    <row r="1005" spans="5:5">
      <c r="E1005" s="761" t="e">
        <f t="shared" si="15"/>
        <v>#N/A</v>
      </c>
    </row>
    <row r="1006" spans="5:5">
      <c r="E1006" s="761" t="e">
        <f t="shared" si="15"/>
        <v>#N/A</v>
      </c>
    </row>
    <row r="1007" spans="5:5">
      <c r="E1007" s="761" t="e">
        <f t="shared" si="15"/>
        <v>#N/A</v>
      </c>
    </row>
    <row r="1008" spans="5:5">
      <c r="E1008" s="761" t="e">
        <f t="shared" si="15"/>
        <v>#N/A</v>
      </c>
    </row>
    <row r="1009" spans="5:5">
      <c r="E1009" s="761" t="e">
        <f t="shared" si="15"/>
        <v>#N/A</v>
      </c>
    </row>
    <row r="1010" spans="5:5">
      <c r="E1010" s="761" t="e">
        <f t="shared" si="15"/>
        <v>#N/A</v>
      </c>
    </row>
    <row r="1011" spans="5:5">
      <c r="E1011" s="761" t="e">
        <f t="shared" si="15"/>
        <v>#N/A</v>
      </c>
    </row>
    <row r="1012" spans="5:5">
      <c r="E1012" s="761" t="e">
        <f t="shared" si="15"/>
        <v>#N/A</v>
      </c>
    </row>
    <row r="1013" spans="5:5">
      <c r="E1013" s="761" t="e">
        <f t="shared" si="15"/>
        <v>#N/A</v>
      </c>
    </row>
    <row r="1014" spans="5:5">
      <c r="E1014" s="761" t="e">
        <f t="shared" si="15"/>
        <v>#N/A</v>
      </c>
    </row>
    <row r="1015" spans="5:5">
      <c r="E1015" s="761" t="e">
        <f t="shared" si="15"/>
        <v>#N/A</v>
      </c>
    </row>
    <row r="1016" spans="5:5">
      <c r="E1016" s="761" t="e">
        <f t="shared" si="15"/>
        <v>#N/A</v>
      </c>
    </row>
    <row r="1017" spans="5:5">
      <c r="E1017" s="761" t="e">
        <f t="shared" si="15"/>
        <v>#N/A</v>
      </c>
    </row>
    <row r="1018" spans="5:5">
      <c r="E1018" s="761" t="e">
        <f t="shared" si="15"/>
        <v>#N/A</v>
      </c>
    </row>
    <row r="1019" spans="5:5">
      <c r="E1019" s="761" t="e">
        <f t="shared" si="15"/>
        <v>#N/A</v>
      </c>
    </row>
    <row r="1020" spans="5:5">
      <c r="E1020" s="761" t="e">
        <f t="shared" si="15"/>
        <v>#N/A</v>
      </c>
    </row>
    <row r="1021" spans="5:5">
      <c r="E1021" s="761" t="e">
        <f t="shared" si="15"/>
        <v>#N/A</v>
      </c>
    </row>
    <row r="1022" spans="5:5">
      <c r="E1022" s="761" t="e">
        <f t="shared" si="15"/>
        <v>#N/A</v>
      </c>
    </row>
    <row r="1023" spans="5:5">
      <c r="E1023" s="761" t="e">
        <f t="shared" si="15"/>
        <v>#N/A</v>
      </c>
    </row>
    <row r="1024" spans="5:5">
      <c r="E1024" s="761" t="e">
        <f t="shared" si="15"/>
        <v>#N/A</v>
      </c>
    </row>
    <row r="1025" spans="5:5">
      <c r="E1025" s="761" t="e">
        <f t="shared" ref="E1025:E1088" si="16">VLOOKUP(C1025,DSE,2,FALSE)</f>
        <v>#N/A</v>
      </c>
    </row>
    <row r="1026" spans="5:5">
      <c r="E1026" s="761" t="e">
        <f t="shared" si="16"/>
        <v>#N/A</v>
      </c>
    </row>
    <row r="1027" spans="5:5">
      <c r="E1027" s="761" t="e">
        <f t="shared" si="16"/>
        <v>#N/A</v>
      </c>
    </row>
    <row r="1028" spans="5:5">
      <c r="E1028" s="761" t="e">
        <f t="shared" si="16"/>
        <v>#N/A</v>
      </c>
    </row>
    <row r="1029" spans="5:5">
      <c r="E1029" s="761" t="e">
        <f t="shared" si="16"/>
        <v>#N/A</v>
      </c>
    </row>
    <row r="1030" spans="5:5">
      <c r="E1030" s="761" t="e">
        <f t="shared" si="16"/>
        <v>#N/A</v>
      </c>
    </row>
    <row r="1031" spans="5:5">
      <c r="E1031" s="761" t="e">
        <f t="shared" si="16"/>
        <v>#N/A</v>
      </c>
    </row>
    <row r="1032" spans="5:5">
      <c r="E1032" s="761" t="e">
        <f t="shared" si="16"/>
        <v>#N/A</v>
      </c>
    </row>
    <row r="1033" spans="5:5">
      <c r="E1033" s="761" t="e">
        <f t="shared" si="16"/>
        <v>#N/A</v>
      </c>
    </row>
    <row r="1034" spans="5:5">
      <c r="E1034" s="761" t="e">
        <f t="shared" si="16"/>
        <v>#N/A</v>
      </c>
    </row>
    <row r="1035" spans="5:5">
      <c r="E1035" s="761" t="e">
        <f t="shared" si="16"/>
        <v>#N/A</v>
      </c>
    </row>
    <row r="1036" spans="5:5">
      <c r="E1036" s="761" t="e">
        <f t="shared" si="16"/>
        <v>#N/A</v>
      </c>
    </row>
    <row r="1037" spans="5:5">
      <c r="E1037" s="761" t="e">
        <f t="shared" si="16"/>
        <v>#N/A</v>
      </c>
    </row>
    <row r="1038" spans="5:5">
      <c r="E1038" s="761" t="e">
        <f t="shared" si="16"/>
        <v>#N/A</v>
      </c>
    </row>
    <row r="1039" spans="5:5">
      <c r="E1039" s="761" t="e">
        <f t="shared" si="16"/>
        <v>#N/A</v>
      </c>
    </row>
    <row r="1040" spans="5:5">
      <c r="E1040" s="761" t="e">
        <f t="shared" si="16"/>
        <v>#N/A</v>
      </c>
    </row>
    <row r="1041" spans="5:5">
      <c r="E1041" s="761" t="e">
        <f t="shared" si="16"/>
        <v>#N/A</v>
      </c>
    </row>
    <row r="1042" spans="5:5">
      <c r="E1042" s="761" t="e">
        <f t="shared" si="16"/>
        <v>#N/A</v>
      </c>
    </row>
    <row r="1043" spans="5:5">
      <c r="E1043" s="761" t="e">
        <f t="shared" si="16"/>
        <v>#N/A</v>
      </c>
    </row>
    <row r="1044" spans="5:5">
      <c r="E1044" s="761" t="e">
        <f t="shared" si="16"/>
        <v>#N/A</v>
      </c>
    </row>
    <row r="1045" spans="5:5">
      <c r="E1045" s="761" t="e">
        <f t="shared" si="16"/>
        <v>#N/A</v>
      </c>
    </row>
    <row r="1046" spans="5:5">
      <c r="E1046" s="761" t="e">
        <f t="shared" si="16"/>
        <v>#N/A</v>
      </c>
    </row>
    <row r="1047" spans="5:5">
      <c r="E1047" s="761" t="e">
        <f t="shared" si="16"/>
        <v>#N/A</v>
      </c>
    </row>
    <row r="1048" spans="5:5">
      <c r="E1048" s="761" t="e">
        <f t="shared" si="16"/>
        <v>#N/A</v>
      </c>
    </row>
    <row r="1049" spans="5:5">
      <c r="E1049" s="761" t="e">
        <f t="shared" si="16"/>
        <v>#N/A</v>
      </c>
    </row>
    <row r="1050" spans="5:5">
      <c r="E1050" s="761" t="e">
        <f t="shared" si="16"/>
        <v>#N/A</v>
      </c>
    </row>
    <row r="1051" spans="5:5">
      <c r="E1051" s="761" t="e">
        <f t="shared" si="16"/>
        <v>#N/A</v>
      </c>
    </row>
    <row r="1052" spans="5:5">
      <c r="E1052" s="761" t="e">
        <f t="shared" si="16"/>
        <v>#N/A</v>
      </c>
    </row>
    <row r="1053" spans="5:5">
      <c r="E1053" s="761" t="e">
        <f t="shared" si="16"/>
        <v>#N/A</v>
      </c>
    </row>
    <row r="1054" spans="5:5">
      <c r="E1054" s="761" t="e">
        <f t="shared" si="16"/>
        <v>#N/A</v>
      </c>
    </row>
    <row r="1055" spans="5:5">
      <c r="E1055" s="761" t="e">
        <f t="shared" si="16"/>
        <v>#N/A</v>
      </c>
    </row>
    <row r="1056" spans="5:5">
      <c r="E1056" s="761" t="e">
        <f t="shared" si="16"/>
        <v>#N/A</v>
      </c>
    </row>
    <row r="1057" spans="5:5">
      <c r="E1057" s="761" t="e">
        <f t="shared" si="16"/>
        <v>#N/A</v>
      </c>
    </row>
    <row r="1058" spans="5:5">
      <c r="E1058" s="761" t="e">
        <f t="shared" si="16"/>
        <v>#N/A</v>
      </c>
    </row>
    <row r="1059" spans="5:5">
      <c r="E1059" s="761" t="e">
        <f t="shared" si="16"/>
        <v>#N/A</v>
      </c>
    </row>
    <row r="1060" spans="5:5">
      <c r="E1060" s="761" t="e">
        <f t="shared" si="16"/>
        <v>#N/A</v>
      </c>
    </row>
    <row r="1061" spans="5:5">
      <c r="E1061" s="761" t="e">
        <f t="shared" si="16"/>
        <v>#N/A</v>
      </c>
    </row>
    <row r="1062" spans="5:5">
      <c r="E1062" s="761" t="e">
        <f t="shared" si="16"/>
        <v>#N/A</v>
      </c>
    </row>
    <row r="1063" spans="5:5">
      <c r="E1063" s="761" t="e">
        <f t="shared" si="16"/>
        <v>#N/A</v>
      </c>
    </row>
    <row r="1064" spans="5:5">
      <c r="E1064" s="761" t="e">
        <f t="shared" si="16"/>
        <v>#N/A</v>
      </c>
    </row>
    <row r="1065" spans="5:5">
      <c r="E1065" s="761" t="e">
        <f t="shared" si="16"/>
        <v>#N/A</v>
      </c>
    </row>
    <row r="1066" spans="5:5">
      <c r="E1066" s="761" t="e">
        <f t="shared" si="16"/>
        <v>#N/A</v>
      </c>
    </row>
    <row r="1067" spans="5:5">
      <c r="E1067" s="761" t="e">
        <f t="shared" si="16"/>
        <v>#N/A</v>
      </c>
    </row>
    <row r="1068" spans="5:5">
      <c r="E1068" s="761" t="e">
        <f t="shared" si="16"/>
        <v>#N/A</v>
      </c>
    </row>
    <row r="1069" spans="5:5">
      <c r="E1069" s="761" t="e">
        <f t="shared" si="16"/>
        <v>#N/A</v>
      </c>
    </row>
    <row r="1070" spans="5:5">
      <c r="E1070" s="761" t="e">
        <f t="shared" si="16"/>
        <v>#N/A</v>
      </c>
    </row>
    <row r="1071" spans="5:5">
      <c r="E1071" s="761" t="e">
        <f t="shared" si="16"/>
        <v>#N/A</v>
      </c>
    </row>
    <row r="1072" spans="5:5">
      <c r="E1072" s="761" t="e">
        <f t="shared" si="16"/>
        <v>#N/A</v>
      </c>
    </row>
    <row r="1073" spans="5:5">
      <c r="E1073" s="761" t="e">
        <f t="shared" si="16"/>
        <v>#N/A</v>
      </c>
    </row>
    <row r="1074" spans="5:5">
      <c r="E1074" s="761" t="e">
        <f t="shared" si="16"/>
        <v>#N/A</v>
      </c>
    </row>
    <row r="1075" spans="5:5">
      <c r="E1075" s="761" t="e">
        <f t="shared" si="16"/>
        <v>#N/A</v>
      </c>
    </row>
    <row r="1076" spans="5:5">
      <c r="E1076" s="761" t="e">
        <f t="shared" si="16"/>
        <v>#N/A</v>
      </c>
    </row>
    <row r="1077" spans="5:5">
      <c r="E1077" s="761" t="e">
        <f t="shared" si="16"/>
        <v>#N/A</v>
      </c>
    </row>
    <row r="1078" spans="5:5">
      <c r="E1078" s="761" t="e">
        <f t="shared" si="16"/>
        <v>#N/A</v>
      </c>
    </row>
    <row r="1079" spans="5:5">
      <c r="E1079" s="761" t="e">
        <f t="shared" si="16"/>
        <v>#N/A</v>
      </c>
    </row>
    <row r="1080" spans="5:5">
      <c r="E1080" s="761" t="e">
        <f t="shared" si="16"/>
        <v>#N/A</v>
      </c>
    </row>
    <row r="1081" spans="5:5">
      <c r="E1081" s="761" t="e">
        <f t="shared" si="16"/>
        <v>#N/A</v>
      </c>
    </row>
    <row r="1082" spans="5:5">
      <c r="E1082" s="761" t="e">
        <f t="shared" si="16"/>
        <v>#N/A</v>
      </c>
    </row>
    <row r="1083" spans="5:5">
      <c r="E1083" s="761" t="e">
        <f t="shared" si="16"/>
        <v>#N/A</v>
      </c>
    </row>
    <row r="1084" spans="5:5">
      <c r="E1084" s="761" t="e">
        <f t="shared" si="16"/>
        <v>#N/A</v>
      </c>
    </row>
    <row r="1085" spans="5:5">
      <c r="E1085" s="761" t="e">
        <f t="shared" si="16"/>
        <v>#N/A</v>
      </c>
    </row>
    <row r="1086" spans="5:5">
      <c r="E1086" s="761" t="e">
        <f t="shared" si="16"/>
        <v>#N/A</v>
      </c>
    </row>
    <row r="1087" spans="5:5">
      <c r="E1087" s="761" t="e">
        <f t="shared" si="16"/>
        <v>#N/A</v>
      </c>
    </row>
    <row r="1088" spans="5:5">
      <c r="E1088" s="761" t="e">
        <f t="shared" si="16"/>
        <v>#N/A</v>
      </c>
    </row>
    <row r="1089" spans="5:5">
      <c r="E1089" s="761" t="e">
        <f t="shared" ref="E1089:E1152" si="17">VLOOKUP(C1089,DSE,2,FALSE)</f>
        <v>#N/A</v>
      </c>
    </row>
    <row r="1090" spans="5:5">
      <c r="E1090" s="761" t="e">
        <f t="shared" si="17"/>
        <v>#N/A</v>
      </c>
    </row>
    <row r="1091" spans="5:5">
      <c r="E1091" s="761" t="e">
        <f t="shared" si="17"/>
        <v>#N/A</v>
      </c>
    </row>
    <row r="1092" spans="5:5">
      <c r="E1092" s="761" t="e">
        <f t="shared" si="17"/>
        <v>#N/A</v>
      </c>
    </row>
    <row r="1093" spans="5:5">
      <c r="E1093" s="761" t="e">
        <f t="shared" si="17"/>
        <v>#N/A</v>
      </c>
    </row>
    <row r="1094" spans="5:5">
      <c r="E1094" s="761" t="e">
        <f t="shared" si="17"/>
        <v>#N/A</v>
      </c>
    </row>
    <row r="1095" spans="5:5">
      <c r="E1095" s="761" t="e">
        <f t="shared" si="17"/>
        <v>#N/A</v>
      </c>
    </row>
    <row r="1096" spans="5:5">
      <c r="E1096" s="761" t="e">
        <f t="shared" si="17"/>
        <v>#N/A</v>
      </c>
    </row>
    <row r="1097" spans="5:5">
      <c r="E1097" s="761" t="e">
        <f t="shared" si="17"/>
        <v>#N/A</v>
      </c>
    </row>
    <row r="1098" spans="5:5">
      <c r="E1098" s="761" t="e">
        <f t="shared" si="17"/>
        <v>#N/A</v>
      </c>
    </row>
    <row r="1099" spans="5:5">
      <c r="E1099" s="761" t="e">
        <f t="shared" si="17"/>
        <v>#N/A</v>
      </c>
    </row>
    <row r="1100" spans="5:5">
      <c r="E1100" s="761" t="e">
        <f t="shared" si="17"/>
        <v>#N/A</v>
      </c>
    </row>
    <row r="1101" spans="5:5">
      <c r="E1101" s="761" t="e">
        <f t="shared" si="17"/>
        <v>#N/A</v>
      </c>
    </row>
    <row r="1102" spans="5:5">
      <c r="E1102" s="761" t="e">
        <f t="shared" si="17"/>
        <v>#N/A</v>
      </c>
    </row>
    <row r="1103" spans="5:5">
      <c r="E1103" s="761" t="e">
        <f t="shared" si="17"/>
        <v>#N/A</v>
      </c>
    </row>
    <row r="1104" spans="5:5">
      <c r="E1104" s="761" t="e">
        <f t="shared" si="17"/>
        <v>#N/A</v>
      </c>
    </row>
    <row r="1105" spans="5:5">
      <c r="E1105" s="761" t="e">
        <f t="shared" si="17"/>
        <v>#N/A</v>
      </c>
    </row>
    <row r="1106" spans="5:5">
      <c r="E1106" s="761" t="e">
        <f t="shared" si="17"/>
        <v>#N/A</v>
      </c>
    </row>
    <row r="1107" spans="5:5">
      <c r="E1107" s="761" t="e">
        <f t="shared" si="17"/>
        <v>#N/A</v>
      </c>
    </row>
    <row r="1108" spans="5:5">
      <c r="E1108" s="761" t="e">
        <f t="shared" si="17"/>
        <v>#N/A</v>
      </c>
    </row>
    <row r="1109" spans="5:5">
      <c r="E1109" s="761" t="e">
        <f t="shared" si="17"/>
        <v>#N/A</v>
      </c>
    </row>
    <row r="1110" spans="5:5">
      <c r="E1110" s="761" t="e">
        <f t="shared" si="17"/>
        <v>#N/A</v>
      </c>
    </row>
    <row r="1111" spans="5:5">
      <c r="E1111" s="761" t="e">
        <f t="shared" si="17"/>
        <v>#N/A</v>
      </c>
    </row>
    <row r="1112" spans="5:5">
      <c r="E1112" s="761" t="e">
        <f t="shared" si="17"/>
        <v>#N/A</v>
      </c>
    </row>
    <row r="1113" spans="5:5">
      <c r="E1113" s="761" t="e">
        <f t="shared" si="17"/>
        <v>#N/A</v>
      </c>
    </row>
    <row r="1114" spans="5:5">
      <c r="E1114" s="761" t="e">
        <f t="shared" si="17"/>
        <v>#N/A</v>
      </c>
    </row>
    <row r="1115" spans="5:5">
      <c r="E1115" s="761" t="e">
        <f t="shared" si="17"/>
        <v>#N/A</v>
      </c>
    </row>
    <row r="1116" spans="5:5">
      <c r="E1116" s="761" t="e">
        <f t="shared" si="17"/>
        <v>#N/A</v>
      </c>
    </row>
    <row r="1117" spans="5:5">
      <c r="E1117" s="761" t="e">
        <f t="shared" si="17"/>
        <v>#N/A</v>
      </c>
    </row>
    <row r="1118" spans="5:5">
      <c r="E1118" s="761" t="e">
        <f t="shared" si="17"/>
        <v>#N/A</v>
      </c>
    </row>
    <row r="1119" spans="5:5">
      <c r="E1119" s="761" t="e">
        <f t="shared" si="17"/>
        <v>#N/A</v>
      </c>
    </row>
    <row r="1120" spans="5:5">
      <c r="E1120" s="761" t="e">
        <f t="shared" si="17"/>
        <v>#N/A</v>
      </c>
    </row>
    <row r="1121" spans="5:5">
      <c r="E1121" s="761" t="e">
        <f t="shared" si="17"/>
        <v>#N/A</v>
      </c>
    </row>
    <row r="1122" spans="5:5">
      <c r="E1122" s="761" t="e">
        <f t="shared" si="17"/>
        <v>#N/A</v>
      </c>
    </row>
    <row r="1123" spans="5:5">
      <c r="E1123" s="761" t="e">
        <f t="shared" si="17"/>
        <v>#N/A</v>
      </c>
    </row>
    <row r="1124" spans="5:5">
      <c r="E1124" s="761" t="e">
        <f t="shared" si="17"/>
        <v>#N/A</v>
      </c>
    </row>
    <row r="1125" spans="5:5">
      <c r="E1125" s="761" t="e">
        <f t="shared" si="17"/>
        <v>#N/A</v>
      </c>
    </row>
    <row r="1126" spans="5:5">
      <c r="E1126" s="761" t="e">
        <f t="shared" si="17"/>
        <v>#N/A</v>
      </c>
    </row>
    <row r="1127" spans="5:5">
      <c r="E1127" s="761" t="e">
        <f t="shared" si="17"/>
        <v>#N/A</v>
      </c>
    </row>
    <row r="1128" spans="5:5">
      <c r="E1128" s="761" t="e">
        <f t="shared" si="17"/>
        <v>#N/A</v>
      </c>
    </row>
    <row r="1129" spans="5:5">
      <c r="E1129" s="761" t="e">
        <f t="shared" si="17"/>
        <v>#N/A</v>
      </c>
    </row>
    <row r="1130" spans="5:5">
      <c r="E1130" s="761" t="e">
        <f t="shared" si="17"/>
        <v>#N/A</v>
      </c>
    </row>
    <row r="1131" spans="5:5">
      <c r="E1131" s="761" t="e">
        <f t="shared" si="17"/>
        <v>#N/A</v>
      </c>
    </row>
    <row r="1132" spans="5:5">
      <c r="E1132" s="761" t="e">
        <f t="shared" si="17"/>
        <v>#N/A</v>
      </c>
    </row>
    <row r="1133" spans="5:5">
      <c r="E1133" s="761" t="e">
        <f t="shared" si="17"/>
        <v>#N/A</v>
      </c>
    </row>
    <row r="1134" spans="5:5">
      <c r="E1134" s="761" t="e">
        <f t="shared" si="17"/>
        <v>#N/A</v>
      </c>
    </row>
    <row r="1135" spans="5:5">
      <c r="E1135" s="761" t="e">
        <f t="shared" si="17"/>
        <v>#N/A</v>
      </c>
    </row>
    <row r="1136" spans="5:5">
      <c r="E1136" s="761" t="e">
        <f t="shared" si="17"/>
        <v>#N/A</v>
      </c>
    </row>
    <row r="1137" spans="5:5">
      <c r="E1137" s="761" t="e">
        <f t="shared" si="17"/>
        <v>#N/A</v>
      </c>
    </row>
    <row r="1138" spans="5:5">
      <c r="E1138" s="761" t="e">
        <f t="shared" si="17"/>
        <v>#N/A</v>
      </c>
    </row>
    <row r="1139" spans="5:5">
      <c r="E1139" s="761" t="e">
        <f t="shared" si="17"/>
        <v>#N/A</v>
      </c>
    </row>
    <row r="1140" spans="5:5">
      <c r="E1140" s="761" t="e">
        <f t="shared" si="17"/>
        <v>#N/A</v>
      </c>
    </row>
    <row r="1141" spans="5:5">
      <c r="E1141" s="761" t="e">
        <f t="shared" si="17"/>
        <v>#N/A</v>
      </c>
    </row>
    <row r="1142" spans="5:5">
      <c r="E1142" s="761" t="e">
        <f t="shared" si="17"/>
        <v>#N/A</v>
      </c>
    </row>
    <row r="1143" spans="5:5">
      <c r="E1143" s="761" t="e">
        <f t="shared" si="17"/>
        <v>#N/A</v>
      </c>
    </row>
    <row r="1144" spans="5:5">
      <c r="E1144" s="761" t="e">
        <f t="shared" si="17"/>
        <v>#N/A</v>
      </c>
    </row>
    <row r="1145" spans="5:5">
      <c r="E1145" s="761" t="e">
        <f t="shared" si="17"/>
        <v>#N/A</v>
      </c>
    </row>
    <row r="1146" spans="5:5">
      <c r="E1146" s="761" t="e">
        <f t="shared" si="17"/>
        <v>#N/A</v>
      </c>
    </row>
    <row r="1147" spans="5:5">
      <c r="E1147" s="761" t="e">
        <f t="shared" si="17"/>
        <v>#N/A</v>
      </c>
    </row>
    <row r="1148" spans="5:5">
      <c r="E1148" s="761" t="e">
        <f t="shared" si="17"/>
        <v>#N/A</v>
      </c>
    </row>
    <row r="1149" spans="5:5">
      <c r="E1149" s="761" t="e">
        <f t="shared" si="17"/>
        <v>#N/A</v>
      </c>
    </row>
    <row r="1150" spans="5:5">
      <c r="E1150" s="761" t="e">
        <f t="shared" si="17"/>
        <v>#N/A</v>
      </c>
    </row>
    <row r="1151" spans="5:5">
      <c r="E1151" s="761" t="e">
        <f t="shared" si="17"/>
        <v>#N/A</v>
      </c>
    </row>
    <row r="1152" spans="5:5">
      <c r="E1152" s="761" t="e">
        <f t="shared" si="17"/>
        <v>#N/A</v>
      </c>
    </row>
    <row r="1153" spans="5:5">
      <c r="E1153" s="761" t="e">
        <f t="shared" ref="E1153:E1216" si="18">VLOOKUP(C1153,DSE,2,FALSE)</f>
        <v>#N/A</v>
      </c>
    </row>
    <row r="1154" spans="5:5">
      <c r="E1154" s="761" t="e">
        <f t="shared" si="18"/>
        <v>#N/A</v>
      </c>
    </row>
    <row r="1155" spans="5:5">
      <c r="E1155" s="761" t="e">
        <f t="shared" si="18"/>
        <v>#N/A</v>
      </c>
    </row>
    <row r="1156" spans="5:5">
      <c r="E1156" s="761" t="e">
        <f t="shared" si="18"/>
        <v>#N/A</v>
      </c>
    </row>
    <row r="1157" spans="5:5">
      <c r="E1157" s="761" t="e">
        <f t="shared" si="18"/>
        <v>#N/A</v>
      </c>
    </row>
    <row r="1158" spans="5:5">
      <c r="E1158" s="761" t="e">
        <f t="shared" si="18"/>
        <v>#N/A</v>
      </c>
    </row>
    <row r="1159" spans="5:5">
      <c r="E1159" s="761" t="e">
        <f t="shared" si="18"/>
        <v>#N/A</v>
      </c>
    </row>
    <row r="1160" spans="5:5">
      <c r="E1160" s="761" t="e">
        <f t="shared" si="18"/>
        <v>#N/A</v>
      </c>
    </row>
    <row r="1161" spans="5:5">
      <c r="E1161" s="761" t="e">
        <f t="shared" si="18"/>
        <v>#N/A</v>
      </c>
    </row>
    <row r="1162" spans="5:5">
      <c r="E1162" s="761" t="e">
        <f t="shared" si="18"/>
        <v>#N/A</v>
      </c>
    </row>
    <row r="1163" spans="5:5">
      <c r="E1163" s="761" t="e">
        <f t="shared" si="18"/>
        <v>#N/A</v>
      </c>
    </row>
    <row r="1164" spans="5:5">
      <c r="E1164" s="761" t="e">
        <f t="shared" si="18"/>
        <v>#N/A</v>
      </c>
    </row>
    <row r="1165" spans="5:5">
      <c r="E1165" s="761" t="e">
        <f t="shared" si="18"/>
        <v>#N/A</v>
      </c>
    </row>
    <row r="1166" spans="5:5">
      <c r="E1166" s="761" t="e">
        <f t="shared" si="18"/>
        <v>#N/A</v>
      </c>
    </row>
    <row r="1167" spans="5:5">
      <c r="E1167" s="761" t="e">
        <f t="shared" si="18"/>
        <v>#N/A</v>
      </c>
    </row>
    <row r="1168" spans="5:5">
      <c r="E1168" s="761" t="e">
        <f t="shared" si="18"/>
        <v>#N/A</v>
      </c>
    </row>
    <row r="1169" spans="5:5">
      <c r="E1169" s="761" t="e">
        <f t="shared" si="18"/>
        <v>#N/A</v>
      </c>
    </row>
    <row r="1170" spans="5:5">
      <c r="E1170" s="761" t="e">
        <f t="shared" si="18"/>
        <v>#N/A</v>
      </c>
    </row>
    <row r="1171" spans="5:5">
      <c r="E1171" s="761" t="e">
        <f t="shared" si="18"/>
        <v>#N/A</v>
      </c>
    </row>
    <row r="1172" spans="5:5">
      <c r="E1172" s="761" t="e">
        <f t="shared" si="18"/>
        <v>#N/A</v>
      </c>
    </row>
    <row r="1173" spans="5:5">
      <c r="E1173" s="761" t="e">
        <f t="shared" si="18"/>
        <v>#N/A</v>
      </c>
    </row>
    <row r="1174" spans="5:5">
      <c r="E1174" s="761" t="e">
        <f t="shared" si="18"/>
        <v>#N/A</v>
      </c>
    </row>
    <row r="1175" spans="5:5">
      <c r="E1175" s="761" t="e">
        <f t="shared" si="18"/>
        <v>#N/A</v>
      </c>
    </row>
    <row r="1176" spans="5:5">
      <c r="E1176" s="761" t="e">
        <f t="shared" si="18"/>
        <v>#N/A</v>
      </c>
    </row>
    <row r="1177" spans="5:5">
      <c r="E1177" s="761" t="e">
        <f t="shared" si="18"/>
        <v>#N/A</v>
      </c>
    </row>
    <row r="1178" spans="5:5">
      <c r="E1178" s="761" t="e">
        <f t="shared" si="18"/>
        <v>#N/A</v>
      </c>
    </row>
    <row r="1179" spans="5:5">
      <c r="E1179" s="761" t="e">
        <f t="shared" si="18"/>
        <v>#N/A</v>
      </c>
    </row>
    <row r="1180" spans="5:5">
      <c r="E1180" s="761" t="e">
        <f t="shared" si="18"/>
        <v>#N/A</v>
      </c>
    </row>
    <row r="1181" spans="5:5">
      <c r="E1181" s="761" t="e">
        <f t="shared" si="18"/>
        <v>#N/A</v>
      </c>
    </row>
    <row r="1182" spans="5:5">
      <c r="E1182" s="761" t="e">
        <f t="shared" si="18"/>
        <v>#N/A</v>
      </c>
    </row>
    <row r="1183" spans="5:5">
      <c r="E1183" s="761" t="e">
        <f t="shared" si="18"/>
        <v>#N/A</v>
      </c>
    </row>
    <row r="1184" spans="5:5">
      <c r="E1184" s="761" t="e">
        <f t="shared" si="18"/>
        <v>#N/A</v>
      </c>
    </row>
    <row r="1185" spans="5:5">
      <c r="E1185" s="761" t="e">
        <f t="shared" si="18"/>
        <v>#N/A</v>
      </c>
    </row>
    <row r="1186" spans="5:5">
      <c r="E1186" s="761" t="e">
        <f t="shared" si="18"/>
        <v>#N/A</v>
      </c>
    </row>
    <row r="1187" spans="5:5">
      <c r="E1187" s="761" t="e">
        <f t="shared" si="18"/>
        <v>#N/A</v>
      </c>
    </row>
    <row r="1188" spans="5:5">
      <c r="E1188" s="761" t="e">
        <f t="shared" si="18"/>
        <v>#N/A</v>
      </c>
    </row>
    <row r="1189" spans="5:5">
      <c r="E1189" s="761" t="e">
        <f t="shared" si="18"/>
        <v>#N/A</v>
      </c>
    </row>
    <row r="1190" spans="5:5">
      <c r="E1190" s="761" t="e">
        <f t="shared" si="18"/>
        <v>#N/A</v>
      </c>
    </row>
    <row r="1191" spans="5:5">
      <c r="E1191" s="761" t="e">
        <f t="shared" si="18"/>
        <v>#N/A</v>
      </c>
    </row>
    <row r="1192" spans="5:5">
      <c r="E1192" s="761" t="e">
        <f t="shared" si="18"/>
        <v>#N/A</v>
      </c>
    </row>
    <row r="1193" spans="5:5">
      <c r="E1193" s="761" t="e">
        <f t="shared" si="18"/>
        <v>#N/A</v>
      </c>
    </row>
    <row r="1194" spans="5:5">
      <c r="E1194" s="761" t="e">
        <f t="shared" si="18"/>
        <v>#N/A</v>
      </c>
    </row>
    <row r="1195" spans="5:5">
      <c r="E1195" s="761" t="e">
        <f t="shared" si="18"/>
        <v>#N/A</v>
      </c>
    </row>
    <row r="1196" spans="5:5">
      <c r="E1196" s="761" t="e">
        <f t="shared" si="18"/>
        <v>#N/A</v>
      </c>
    </row>
    <row r="1197" spans="5:5">
      <c r="E1197" s="761" t="e">
        <f t="shared" si="18"/>
        <v>#N/A</v>
      </c>
    </row>
    <row r="1198" spans="5:5">
      <c r="E1198" s="761" t="e">
        <f t="shared" si="18"/>
        <v>#N/A</v>
      </c>
    </row>
    <row r="1199" spans="5:5">
      <c r="E1199" s="761" t="e">
        <f t="shared" si="18"/>
        <v>#N/A</v>
      </c>
    </row>
    <row r="1200" spans="5:5">
      <c r="E1200" s="761" t="e">
        <f t="shared" si="18"/>
        <v>#N/A</v>
      </c>
    </row>
    <row r="1201" spans="5:5">
      <c r="E1201" s="761" t="e">
        <f t="shared" si="18"/>
        <v>#N/A</v>
      </c>
    </row>
    <row r="1202" spans="5:5">
      <c r="E1202" s="761" t="e">
        <f t="shared" si="18"/>
        <v>#N/A</v>
      </c>
    </row>
    <row r="1203" spans="5:5">
      <c r="E1203" s="761" t="e">
        <f t="shared" si="18"/>
        <v>#N/A</v>
      </c>
    </row>
    <row r="1204" spans="5:5">
      <c r="E1204" s="761" t="e">
        <f t="shared" si="18"/>
        <v>#N/A</v>
      </c>
    </row>
    <row r="1205" spans="5:5">
      <c r="E1205" s="761" t="e">
        <f t="shared" si="18"/>
        <v>#N/A</v>
      </c>
    </row>
    <row r="1206" spans="5:5">
      <c r="E1206" s="761" t="e">
        <f t="shared" si="18"/>
        <v>#N/A</v>
      </c>
    </row>
    <row r="1207" spans="5:5">
      <c r="E1207" s="761" t="e">
        <f t="shared" si="18"/>
        <v>#N/A</v>
      </c>
    </row>
    <row r="1208" spans="5:5">
      <c r="E1208" s="761" t="e">
        <f t="shared" si="18"/>
        <v>#N/A</v>
      </c>
    </row>
    <row r="1209" spans="5:5">
      <c r="E1209" s="761" t="e">
        <f t="shared" si="18"/>
        <v>#N/A</v>
      </c>
    </row>
    <row r="1210" spans="5:5">
      <c r="E1210" s="761" t="e">
        <f t="shared" si="18"/>
        <v>#N/A</v>
      </c>
    </row>
    <row r="1211" spans="5:5">
      <c r="E1211" s="761" t="e">
        <f t="shared" si="18"/>
        <v>#N/A</v>
      </c>
    </row>
    <row r="1212" spans="5:5">
      <c r="E1212" s="761" t="e">
        <f t="shared" si="18"/>
        <v>#N/A</v>
      </c>
    </row>
    <row r="1213" spans="5:5">
      <c r="E1213" s="761" t="e">
        <f t="shared" si="18"/>
        <v>#N/A</v>
      </c>
    </row>
    <row r="1214" spans="5:5">
      <c r="E1214" s="761" t="e">
        <f t="shared" si="18"/>
        <v>#N/A</v>
      </c>
    </row>
    <row r="1215" spans="5:5">
      <c r="E1215" s="761" t="e">
        <f t="shared" si="18"/>
        <v>#N/A</v>
      </c>
    </row>
    <row r="1216" spans="5:5">
      <c r="E1216" s="761" t="e">
        <f t="shared" si="18"/>
        <v>#N/A</v>
      </c>
    </row>
    <row r="1217" spans="5:5">
      <c r="E1217" s="761" t="e">
        <f t="shared" ref="E1217:E1285" si="19">VLOOKUP(C1217,DSE,2,FALSE)</f>
        <v>#N/A</v>
      </c>
    </row>
    <row r="1218" spans="5:5">
      <c r="E1218" s="761" t="e">
        <f t="shared" si="19"/>
        <v>#N/A</v>
      </c>
    </row>
    <row r="1219" spans="5:5">
      <c r="E1219" s="761" t="e">
        <f t="shared" si="19"/>
        <v>#N/A</v>
      </c>
    </row>
    <row r="1220" spans="5:5">
      <c r="E1220" s="761" t="e">
        <f t="shared" si="19"/>
        <v>#N/A</v>
      </c>
    </row>
    <row r="1221" spans="5:5">
      <c r="E1221" s="761" t="e">
        <f t="shared" si="19"/>
        <v>#N/A</v>
      </c>
    </row>
    <row r="1222" spans="5:5">
      <c r="E1222" s="761" t="e">
        <f t="shared" si="19"/>
        <v>#N/A</v>
      </c>
    </row>
    <row r="1223" spans="5:5">
      <c r="E1223" s="761" t="e">
        <f t="shared" si="19"/>
        <v>#N/A</v>
      </c>
    </row>
    <row r="1224" spans="5:5">
      <c r="E1224" s="761" t="e">
        <f t="shared" si="19"/>
        <v>#N/A</v>
      </c>
    </row>
    <row r="1225" spans="5:5">
      <c r="E1225" s="761" t="e">
        <f t="shared" si="19"/>
        <v>#N/A</v>
      </c>
    </row>
    <row r="1226" spans="5:5">
      <c r="E1226" s="761" t="e">
        <f t="shared" si="19"/>
        <v>#N/A</v>
      </c>
    </row>
    <row r="1227" spans="5:5">
      <c r="E1227" s="761" t="e">
        <f t="shared" si="19"/>
        <v>#N/A</v>
      </c>
    </row>
    <row r="1228" spans="5:5">
      <c r="E1228" s="761" t="e">
        <f t="shared" si="19"/>
        <v>#N/A</v>
      </c>
    </row>
    <row r="1229" spans="5:5">
      <c r="E1229" s="761" t="e">
        <f t="shared" si="19"/>
        <v>#N/A</v>
      </c>
    </row>
    <row r="1230" spans="5:5">
      <c r="E1230" s="761" t="e">
        <f t="shared" si="19"/>
        <v>#N/A</v>
      </c>
    </row>
    <row r="1231" spans="5:5">
      <c r="E1231" s="761" t="e">
        <f t="shared" si="19"/>
        <v>#N/A</v>
      </c>
    </row>
    <row r="1232" spans="5:5">
      <c r="E1232" s="761" t="e">
        <f t="shared" si="19"/>
        <v>#N/A</v>
      </c>
    </row>
    <row r="1233" spans="5:5">
      <c r="E1233" s="761" t="e">
        <f t="shared" si="19"/>
        <v>#N/A</v>
      </c>
    </row>
    <row r="1234" spans="5:5">
      <c r="E1234" s="761" t="e">
        <f t="shared" si="19"/>
        <v>#N/A</v>
      </c>
    </row>
    <row r="1235" spans="5:5">
      <c r="E1235" s="761" t="e">
        <f t="shared" si="19"/>
        <v>#N/A</v>
      </c>
    </row>
    <row r="1236" spans="5:5">
      <c r="E1236" s="761" t="e">
        <f t="shared" si="19"/>
        <v>#N/A</v>
      </c>
    </row>
    <row r="1237" spans="5:5">
      <c r="E1237" s="761" t="e">
        <f t="shared" si="19"/>
        <v>#N/A</v>
      </c>
    </row>
    <row r="1238" spans="5:5">
      <c r="E1238" s="761" t="e">
        <f t="shared" si="19"/>
        <v>#N/A</v>
      </c>
    </row>
    <row r="1239" spans="5:5">
      <c r="E1239" s="761" t="e">
        <f t="shared" si="19"/>
        <v>#N/A</v>
      </c>
    </row>
    <row r="1240" spans="5:5">
      <c r="E1240" s="761" t="e">
        <f t="shared" si="19"/>
        <v>#N/A</v>
      </c>
    </row>
    <row r="1241" spans="5:5">
      <c r="E1241" s="761" t="e">
        <f t="shared" si="19"/>
        <v>#N/A</v>
      </c>
    </row>
    <row r="1242" spans="5:5">
      <c r="E1242" s="761" t="e">
        <f t="shared" si="19"/>
        <v>#N/A</v>
      </c>
    </row>
    <row r="1243" spans="5:5">
      <c r="E1243" s="761" t="e">
        <f t="shared" si="19"/>
        <v>#N/A</v>
      </c>
    </row>
    <row r="1244" spans="5:5">
      <c r="E1244" s="761" t="e">
        <f t="shared" si="19"/>
        <v>#N/A</v>
      </c>
    </row>
    <row r="1245" spans="5:5">
      <c r="E1245" s="761" t="e">
        <f t="shared" si="19"/>
        <v>#N/A</v>
      </c>
    </row>
    <row r="1246" spans="5:5">
      <c r="E1246" s="761" t="e">
        <f t="shared" si="19"/>
        <v>#N/A</v>
      </c>
    </row>
    <row r="1247" spans="5:5">
      <c r="E1247" s="761" t="e">
        <f t="shared" si="19"/>
        <v>#N/A</v>
      </c>
    </row>
    <row r="1248" spans="5:5">
      <c r="E1248" s="761" t="e">
        <f t="shared" si="19"/>
        <v>#N/A</v>
      </c>
    </row>
    <row r="1249" spans="5:5">
      <c r="E1249" s="761" t="e">
        <f t="shared" si="19"/>
        <v>#N/A</v>
      </c>
    </row>
    <row r="1250" spans="5:5">
      <c r="E1250" s="761" t="e">
        <f t="shared" si="19"/>
        <v>#N/A</v>
      </c>
    </row>
    <row r="1251" spans="5:5">
      <c r="E1251" s="761" t="e">
        <f t="shared" si="19"/>
        <v>#N/A</v>
      </c>
    </row>
    <row r="1252" spans="5:5">
      <c r="E1252" s="761" t="e">
        <f t="shared" si="19"/>
        <v>#N/A</v>
      </c>
    </row>
    <row r="1253" spans="5:5">
      <c r="E1253" s="761" t="e">
        <f t="shared" si="19"/>
        <v>#N/A</v>
      </c>
    </row>
    <row r="1254" spans="5:5">
      <c r="E1254" s="761" t="e">
        <f t="shared" si="19"/>
        <v>#N/A</v>
      </c>
    </row>
    <row r="1255" spans="5:5">
      <c r="E1255" s="761" t="e">
        <f t="shared" si="19"/>
        <v>#N/A</v>
      </c>
    </row>
    <row r="1256" spans="5:5">
      <c r="E1256" s="761" t="e">
        <f t="shared" si="19"/>
        <v>#N/A</v>
      </c>
    </row>
    <row r="1257" spans="5:5">
      <c r="E1257" s="761" t="e">
        <f t="shared" si="19"/>
        <v>#N/A</v>
      </c>
    </row>
    <row r="1258" spans="5:5">
      <c r="E1258" s="761" t="e">
        <f t="shared" si="19"/>
        <v>#N/A</v>
      </c>
    </row>
    <row r="1259" spans="5:5">
      <c r="E1259" s="761" t="e">
        <f t="shared" si="19"/>
        <v>#N/A</v>
      </c>
    </row>
    <row r="1260" spans="5:5">
      <c r="E1260" s="761" t="e">
        <f t="shared" si="19"/>
        <v>#N/A</v>
      </c>
    </row>
    <row r="1261" spans="5:5">
      <c r="E1261" s="761" t="e">
        <f t="shared" si="19"/>
        <v>#N/A</v>
      </c>
    </row>
    <row r="1262" spans="5:5">
      <c r="E1262" s="761" t="e">
        <f t="shared" si="19"/>
        <v>#N/A</v>
      </c>
    </row>
    <row r="1263" spans="5:5">
      <c r="E1263" s="761" t="e">
        <f t="shared" si="19"/>
        <v>#N/A</v>
      </c>
    </row>
    <row r="1264" spans="5:5">
      <c r="E1264" s="761" t="e">
        <f t="shared" si="19"/>
        <v>#N/A</v>
      </c>
    </row>
    <row r="1265" spans="5:5">
      <c r="E1265" s="761" t="e">
        <f t="shared" si="19"/>
        <v>#N/A</v>
      </c>
    </row>
    <row r="1266" spans="5:5">
      <c r="E1266" s="761" t="e">
        <f t="shared" si="19"/>
        <v>#N/A</v>
      </c>
    </row>
    <row r="1267" spans="5:5">
      <c r="E1267" s="761" t="e">
        <f t="shared" si="19"/>
        <v>#N/A</v>
      </c>
    </row>
    <row r="1268" spans="5:5">
      <c r="E1268" s="761" t="e">
        <f t="shared" si="19"/>
        <v>#N/A</v>
      </c>
    </row>
    <row r="1269" spans="5:5">
      <c r="E1269" s="761" t="e">
        <f t="shared" si="19"/>
        <v>#N/A</v>
      </c>
    </row>
    <row r="1270" spans="5:5">
      <c r="E1270" s="761" t="e">
        <f t="shared" si="19"/>
        <v>#N/A</v>
      </c>
    </row>
    <row r="1271" spans="5:5">
      <c r="E1271" s="761" t="e">
        <f t="shared" si="19"/>
        <v>#N/A</v>
      </c>
    </row>
    <row r="1272" spans="5:5">
      <c r="E1272" s="761" t="e">
        <f t="shared" si="19"/>
        <v>#N/A</v>
      </c>
    </row>
    <row r="1273" spans="5:5">
      <c r="E1273" s="761" t="e">
        <f t="shared" si="19"/>
        <v>#N/A</v>
      </c>
    </row>
    <row r="1274" spans="5:5">
      <c r="E1274" s="761" t="e">
        <f t="shared" si="19"/>
        <v>#N/A</v>
      </c>
    </row>
    <row r="1275" spans="5:5">
      <c r="E1275" s="761" t="e">
        <f t="shared" si="19"/>
        <v>#N/A</v>
      </c>
    </row>
    <row r="1276" spans="5:5">
      <c r="E1276" s="761" t="e">
        <f t="shared" si="19"/>
        <v>#N/A</v>
      </c>
    </row>
    <row r="1277" spans="5:5">
      <c r="E1277" s="761" t="e">
        <f t="shared" si="19"/>
        <v>#N/A</v>
      </c>
    </row>
    <row r="1278" spans="5:5">
      <c r="E1278" s="761" t="e">
        <f t="shared" si="19"/>
        <v>#N/A</v>
      </c>
    </row>
    <row r="1279" spans="5:5">
      <c r="E1279" s="761" t="e">
        <f t="shared" si="19"/>
        <v>#N/A</v>
      </c>
    </row>
    <row r="1280" spans="5:5">
      <c r="E1280" s="761" t="e">
        <f t="shared" si="19"/>
        <v>#N/A</v>
      </c>
    </row>
    <row r="1281" spans="5:5">
      <c r="E1281" s="761" t="e">
        <f t="shared" si="19"/>
        <v>#N/A</v>
      </c>
    </row>
    <row r="1282" spans="5:5">
      <c r="E1282" s="761" t="e">
        <f t="shared" si="19"/>
        <v>#N/A</v>
      </c>
    </row>
    <row r="1283" spans="5:5">
      <c r="E1283" s="761" t="e">
        <f t="shared" si="19"/>
        <v>#N/A</v>
      </c>
    </row>
    <row r="1284" spans="5:5">
      <c r="E1284" s="761" t="e">
        <f t="shared" si="19"/>
        <v>#N/A</v>
      </c>
    </row>
    <row r="1285" spans="5:5">
      <c r="E1285" s="761" t="e">
        <f t="shared" si="19"/>
        <v>#N/A</v>
      </c>
    </row>
  </sheetData>
  <sheetProtection formatRows="0" insertRows="0" autoFilter="0"/>
  <dataValidations count="1">
    <dataValidation type="list" showInputMessage="1" showErrorMessage="1" sqref="F2:F65536" xr:uid="{00000000-0002-0000-0300-000000000000}">
      <formula1>Basis</formula1>
    </dataValidation>
  </dataValidations>
  <printOptions horizontalCentered="1"/>
  <pageMargins left="0" right="0" top="0.25" bottom="0.5" header="0.3" footer="0.3"/>
  <pageSetup fitToHeight="100" orientation="portrait" r:id="rId1"/>
  <headerFooter>
    <oddFooter>&amp;L&amp;9U.S. Copyright Office&amp;R&amp;9Form SA3E Long Form (Rev. 05-17)</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1C78E-B8AB-42E9-BB76-38B136E90C98}">
  <sheetPr>
    <pageSetUpPr fitToPage="1"/>
  </sheetPr>
  <dimension ref="A1:L71"/>
  <sheetViews>
    <sheetView showGridLines="0" topLeftCell="A27"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570</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71" si="0">IF($B45&gt;0,VLOOKUP($B45,Signals,2,FALSE)," ")</f>
        <v xml:space="preserve"> </v>
      </c>
      <c r="D45" s="827" t="str">
        <f t="shared" ref="D45:D71" si="1">IF($B45&gt;0,VLOOKUP($B45,Signals,3,FALSE)," ")</f>
        <v xml:space="preserve"> </v>
      </c>
      <c r="E45" s="427"/>
      <c r="F45" s="826" t="str">
        <f t="shared" ref="F45:F71" si="2">IF(E45="Yes",VLOOKUP(B45,Signals,6,FALSE)," ")</f>
        <v xml:space="preserve"> </v>
      </c>
      <c r="G45" s="825" t="str">
        <f t="shared" ref="G45:G71"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row r="70" spans="2:10" ht="15.75">
      <c r="B70" s="819"/>
      <c r="C70" s="821" t="str">
        <f t="shared" si="0"/>
        <v xml:space="preserve"> </v>
      </c>
      <c r="D70" s="821" t="str">
        <f t="shared" si="1"/>
        <v xml:space="preserve"> </v>
      </c>
      <c r="E70" s="425"/>
      <c r="F70" s="821" t="str">
        <f t="shared" si="2"/>
        <v xml:space="preserve"> </v>
      </c>
      <c r="G70" s="820" t="str">
        <f t="shared" si="3"/>
        <v xml:space="preserve"> </v>
      </c>
    </row>
    <row r="71" spans="2:10" ht="15.75">
      <c r="B71" s="819"/>
      <c r="C71" s="821" t="str">
        <f t="shared" si="0"/>
        <v xml:space="preserve"> </v>
      </c>
      <c r="D71" s="821" t="str">
        <f t="shared" si="1"/>
        <v xml:space="preserve"> </v>
      </c>
      <c r="E71" s="425"/>
      <c r="F71" s="821" t="str">
        <f t="shared" si="2"/>
        <v xml:space="preserve"> </v>
      </c>
      <c r="G71" s="820" t="str">
        <f t="shared" si="3"/>
        <v xml:space="preserve"> </v>
      </c>
    </row>
  </sheetData>
  <sheetProtection formatCells="0" insertRows="0" autoFilter="0"/>
  <mergeCells count="3">
    <mergeCell ref="J3:J4"/>
    <mergeCell ref="J7:J8"/>
    <mergeCell ref="A47:A59"/>
  </mergeCells>
  <conditionalFormatting sqref="C45:D65">
    <cfRule type="cellIs" dxfId="636" priority="2" operator="equal">
      <formula>"varies"</formula>
    </cfRule>
  </conditionalFormatting>
  <conditionalFormatting sqref="G45:G62">
    <cfRule type="cellIs" dxfId="635" priority="1" operator="equal">
      <formula>"varies"</formula>
    </cfRule>
  </conditionalFormatting>
  <dataValidations count="1">
    <dataValidation type="list" showInputMessage="1" showErrorMessage="1" sqref="E45:E71" xr:uid="{D7110CC7-4507-42D6-96D4-94E228862D08}">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K67"/>
  <sheetViews>
    <sheetView showGridLines="0" topLeftCell="A6" workbookViewId="0">
      <selection activeCell="K1" sqref="K1"/>
    </sheetView>
  </sheetViews>
  <sheetFormatPr defaultColWidth="9.140625" defaultRowHeight="14.25"/>
  <cols>
    <col min="1" max="1" width="9.140625" style="146" customWidth="1"/>
    <col min="2" max="2" width="16" style="146" customWidth="1"/>
    <col min="3" max="3" width="12.5703125" style="146" customWidth="1"/>
    <col min="4" max="4" width="11" style="146" customWidth="1"/>
    <col min="5" max="5" width="6.5703125" style="146" customWidth="1"/>
    <col min="6" max="6" width="22.5703125" style="146" customWidth="1"/>
    <col min="7" max="7" width="1.42578125" style="146" customWidth="1"/>
    <col min="8" max="8" width="12.5703125" style="146" customWidth="1"/>
    <col min="9" max="9" width="10.85546875" style="146" customWidth="1"/>
    <col min="10" max="10" width="6.42578125" style="146" customWidth="1"/>
    <col min="11" max="11" width="22.5703125" style="146" customWidth="1"/>
    <col min="12" max="12" width="9.140625" style="146" customWidth="1"/>
    <col min="13" max="16384" width="9.140625" style="146"/>
  </cols>
  <sheetData>
    <row r="1" spans="2:11" ht="15">
      <c r="B1" s="631" t="str">
        <f>CONCATENATE("ACCOUNTING PERIOD:  ",'General Data Input tab'!$D$2)</f>
        <v>ACCOUNTING PERIOD:  0</v>
      </c>
      <c r="F1" s="280"/>
      <c r="K1" s="280" t="s">
        <v>814</v>
      </c>
    </row>
    <row r="2" spans="2:11" ht="6.75" customHeight="1">
      <c r="D2" s="164"/>
      <c r="E2" s="164"/>
    </row>
    <row r="3" spans="2:11" ht="15" customHeight="1">
      <c r="B3" s="1008" t="s">
        <v>638</v>
      </c>
      <c r="C3" s="76" t="s">
        <v>637</v>
      </c>
      <c r="D3" s="683"/>
      <c r="E3" s="683"/>
      <c r="F3" s="683"/>
      <c r="G3" s="683"/>
      <c r="H3" s="683"/>
      <c r="I3" s="683"/>
      <c r="J3" s="683"/>
      <c r="K3" s="667" t="s">
        <v>410</v>
      </c>
    </row>
    <row r="4" spans="2:11" ht="20.25" customHeight="1">
      <c r="B4" s="1009"/>
      <c r="C4" s="211">
        <f>'General Data Input tab'!$C$17</f>
        <v>0</v>
      </c>
      <c r="D4" s="538"/>
      <c r="E4" s="538"/>
      <c r="F4" s="538"/>
      <c r="G4" s="538"/>
      <c r="H4" s="538"/>
      <c r="I4" s="538"/>
      <c r="J4" s="538"/>
      <c r="K4" s="682" t="str">
        <f>IF('General Data Input tab'!K14&gt;0,'General Data Input tab'!K14," ")</f>
        <v xml:space="preserve"> </v>
      </c>
    </row>
    <row r="5" spans="2:11" ht="6" customHeight="1">
      <c r="B5" s="441"/>
      <c r="C5" s="1010"/>
      <c r="D5" s="1011"/>
      <c r="E5" s="1011"/>
      <c r="F5" s="1011"/>
      <c r="G5" s="1011"/>
      <c r="H5" s="1011"/>
      <c r="I5" s="1011"/>
      <c r="J5" s="1011"/>
      <c r="K5" s="1012"/>
    </row>
    <row r="6" spans="2:11" ht="25.5" customHeight="1">
      <c r="B6" s="1013" t="s">
        <v>357</v>
      </c>
      <c r="C6" s="1015" t="s">
        <v>358</v>
      </c>
      <c r="D6" s="1016"/>
      <c r="E6" s="1016"/>
      <c r="F6" s="1016"/>
      <c r="G6" s="1016"/>
      <c r="H6" s="1016"/>
      <c r="I6" s="1016"/>
      <c r="J6" s="1016"/>
      <c r="K6" s="1017"/>
    </row>
    <row r="7" spans="2:11">
      <c r="B7" s="1014"/>
      <c r="C7" s="1005" t="s">
        <v>615</v>
      </c>
      <c r="D7" s="1006"/>
      <c r="E7" s="1006"/>
      <c r="F7" s="1006"/>
      <c r="G7" s="1006"/>
      <c r="H7" s="1006"/>
      <c r="I7" s="1006"/>
      <c r="J7" s="1006"/>
      <c r="K7" s="1007"/>
    </row>
    <row r="8" spans="2:11">
      <c r="B8" s="1014"/>
      <c r="C8" s="1005" t="s">
        <v>356</v>
      </c>
      <c r="D8" s="1006"/>
      <c r="E8" s="1006"/>
      <c r="F8" s="1006"/>
      <c r="G8" s="1006"/>
      <c r="H8" s="1006"/>
      <c r="I8" s="1006"/>
      <c r="J8" s="1006"/>
      <c r="K8" s="1007"/>
    </row>
    <row r="9" spans="2:11" ht="8.25" customHeight="1">
      <c r="B9" s="1014"/>
      <c r="C9" s="1018"/>
      <c r="D9" s="1019"/>
      <c r="E9" s="1019"/>
      <c r="F9" s="1019"/>
      <c r="G9" s="1019"/>
      <c r="H9" s="1019"/>
      <c r="I9" s="1019"/>
      <c r="J9" s="1019"/>
      <c r="K9" s="1020"/>
    </row>
    <row r="10" spans="2:11">
      <c r="B10" s="1004" t="s">
        <v>7</v>
      </c>
      <c r="C10" s="1005" t="s">
        <v>616</v>
      </c>
      <c r="D10" s="1006"/>
      <c r="E10" s="1006"/>
      <c r="F10" s="1006"/>
      <c r="G10" s="1006"/>
      <c r="H10" s="1006"/>
      <c r="I10" s="1006"/>
      <c r="J10" s="1006"/>
      <c r="K10" s="1007"/>
    </row>
    <row r="11" spans="2:11">
      <c r="B11" s="1004"/>
      <c r="C11" s="1005" t="s">
        <v>355</v>
      </c>
      <c r="D11" s="1006"/>
      <c r="E11" s="1006"/>
      <c r="F11" s="1006"/>
      <c r="G11" s="1006"/>
      <c r="H11" s="1006"/>
      <c r="I11" s="1006"/>
      <c r="J11" s="1006"/>
      <c r="K11" s="1007"/>
    </row>
    <row r="12" spans="2:11">
      <c r="B12" s="1004"/>
      <c r="C12" s="1005" t="s">
        <v>354</v>
      </c>
      <c r="D12" s="1006"/>
      <c r="E12" s="1006"/>
      <c r="F12" s="1006"/>
      <c r="G12" s="1006"/>
      <c r="H12" s="1006"/>
      <c r="I12" s="1006"/>
      <c r="J12" s="1006"/>
      <c r="K12" s="1007"/>
    </row>
    <row r="13" spans="2:11">
      <c r="B13" s="155"/>
      <c r="C13" s="1005" t="s">
        <v>831</v>
      </c>
      <c r="D13" s="1006"/>
      <c r="E13" s="1006"/>
      <c r="F13" s="1006"/>
      <c r="G13" s="1006"/>
      <c r="H13" s="1006"/>
      <c r="I13" s="1006"/>
      <c r="J13" s="1006"/>
      <c r="K13" s="1007"/>
    </row>
    <row r="14" spans="2:11">
      <c r="B14" s="155"/>
      <c r="C14" s="751" t="s">
        <v>832</v>
      </c>
      <c r="D14" s="231"/>
      <c r="E14" s="231"/>
      <c r="F14" s="231"/>
      <c r="G14" s="231"/>
      <c r="H14" s="231"/>
      <c r="I14" s="231"/>
      <c r="J14" s="231"/>
      <c r="K14" s="752"/>
    </row>
    <row r="15" spans="2:11">
      <c r="B15" s="155"/>
      <c r="C15" s="1005" t="s">
        <v>617</v>
      </c>
      <c r="D15" s="1006"/>
      <c r="E15" s="1006"/>
      <c r="F15" s="1006"/>
      <c r="G15" s="1006"/>
      <c r="H15" s="1006"/>
      <c r="I15" s="1006"/>
      <c r="J15" s="1006"/>
      <c r="K15" s="1007"/>
    </row>
    <row r="16" spans="2:11">
      <c r="B16" s="155"/>
      <c r="C16" s="1005" t="s">
        <v>618</v>
      </c>
      <c r="D16" s="1006"/>
      <c r="E16" s="1006"/>
      <c r="F16" s="1006"/>
      <c r="G16" s="1006"/>
      <c r="H16" s="1006"/>
      <c r="I16" s="1006"/>
      <c r="J16" s="1006"/>
      <c r="K16" s="1007"/>
    </row>
    <row r="17" spans="2:11">
      <c r="B17" s="155"/>
      <c r="C17" s="1005" t="s">
        <v>619</v>
      </c>
      <c r="D17" s="1006"/>
      <c r="E17" s="1006"/>
      <c r="F17" s="1006"/>
      <c r="G17" s="1006"/>
      <c r="H17" s="1006"/>
      <c r="I17" s="1006"/>
      <c r="J17" s="1006"/>
      <c r="K17" s="1007"/>
    </row>
    <row r="18" spans="2:11">
      <c r="B18" s="155"/>
      <c r="C18" s="1005" t="s">
        <v>353</v>
      </c>
      <c r="D18" s="1006"/>
      <c r="E18" s="1006"/>
      <c r="F18" s="1006"/>
      <c r="G18" s="1006"/>
      <c r="H18" s="1006"/>
      <c r="I18" s="1006"/>
      <c r="J18" s="1006"/>
      <c r="K18" s="1007"/>
    </row>
    <row r="19" spans="2:11">
      <c r="B19" s="155"/>
      <c r="C19" s="1005" t="s">
        <v>620</v>
      </c>
      <c r="D19" s="1006"/>
      <c r="E19" s="1006"/>
      <c r="F19" s="1006"/>
      <c r="G19" s="1006"/>
      <c r="H19" s="1006"/>
      <c r="I19" s="1006"/>
      <c r="J19" s="1006"/>
      <c r="K19" s="1007"/>
    </row>
    <row r="20" spans="2:11">
      <c r="B20" s="155"/>
      <c r="C20" s="1005" t="s">
        <v>8</v>
      </c>
      <c r="D20" s="1006"/>
      <c r="E20" s="1006"/>
      <c r="F20" s="1006"/>
      <c r="G20" s="1006"/>
      <c r="H20" s="1006"/>
      <c r="I20" s="1006"/>
      <c r="J20" s="1006"/>
      <c r="K20" s="1007"/>
    </row>
    <row r="21" spans="2:11">
      <c r="B21" s="155"/>
      <c r="C21" s="1021"/>
      <c r="D21" s="1022"/>
      <c r="E21" s="1022"/>
      <c r="F21" s="1022"/>
      <c r="G21" s="1022"/>
      <c r="H21" s="1022"/>
      <c r="I21" s="1022"/>
      <c r="J21" s="1022"/>
      <c r="K21" s="1023"/>
    </row>
    <row r="22" spans="2:11">
      <c r="B22" s="155"/>
      <c r="C22" s="1024"/>
      <c r="D22" s="1025"/>
      <c r="E22" s="1025"/>
      <c r="F22" s="1025"/>
      <c r="G22" s="1025"/>
      <c r="H22" s="1025"/>
      <c r="I22" s="1025"/>
      <c r="J22" s="1025"/>
      <c r="K22" s="1026"/>
    </row>
    <row r="23" spans="2:11">
      <c r="B23" s="155"/>
      <c r="C23" s="282" t="s">
        <v>352</v>
      </c>
      <c r="D23" s="283" t="s">
        <v>351</v>
      </c>
      <c r="E23" s="283" t="s">
        <v>350</v>
      </c>
      <c r="F23" s="283" t="s">
        <v>349</v>
      </c>
      <c r="G23" s="283"/>
      <c r="H23" s="283" t="s">
        <v>352</v>
      </c>
      <c r="I23" s="283" t="s">
        <v>351</v>
      </c>
      <c r="J23" s="283" t="s">
        <v>350</v>
      </c>
      <c r="K23" s="283" t="s">
        <v>349</v>
      </c>
    </row>
    <row r="24" spans="2:11" ht="24" customHeight="1">
      <c r="B24" s="155"/>
      <c r="C24" s="647"/>
      <c r="D24" s="654"/>
      <c r="E24" s="654"/>
      <c r="F24" s="648"/>
      <c r="G24" s="649"/>
      <c r="H24" s="648"/>
      <c r="I24" s="654"/>
      <c r="J24" s="654"/>
      <c r="K24" s="648"/>
    </row>
    <row r="25" spans="2:11" ht="15.6" customHeight="1">
      <c r="B25" s="155"/>
      <c r="C25" s="650"/>
      <c r="D25" s="655"/>
      <c r="E25" s="655"/>
      <c r="F25" s="651"/>
      <c r="G25" s="649"/>
      <c r="H25" s="651"/>
      <c r="I25" s="655"/>
      <c r="J25" s="655"/>
      <c r="K25" s="651"/>
    </row>
    <row r="26" spans="2:11" ht="15.6" customHeight="1">
      <c r="B26" s="155"/>
      <c r="C26" s="650"/>
      <c r="D26" s="655"/>
      <c r="E26" s="655"/>
      <c r="F26" s="651"/>
      <c r="G26" s="649"/>
      <c r="H26" s="651"/>
      <c r="I26" s="655"/>
      <c r="J26" s="655"/>
      <c r="K26" s="651"/>
    </row>
    <row r="27" spans="2:11" ht="15.6" customHeight="1">
      <c r="B27" s="155"/>
      <c r="C27" s="650"/>
      <c r="D27" s="655"/>
      <c r="E27" s="655"/>
      <c r="F27" s="651"/>
      <c r="G27" s="649"/>
      <c r="H27" s="651"/>
      <c r="I27" s="655"/>
      <c r="J27" s="655"/>
      <c r="K27" s="651"/>
    </row>
    <row r="28" spans="2:11" ht="15.6" customHeight="1">
      <c r="B28" s="155"/>
      <c r="C28" s="650"/>
      <c r="D28" s="655"/>
      <c r="E28" s="655"/>
      <c r="F28" s="651"/>
      <c r="G28" s="649"/>
      <c r="H28" s="651"/>
      <c r="I28" s="655"/>
      <c r="J28" s="655"/>
      <c r="K28" s="651"/>
    </row>
    <row r="29" spans="2:11" ht="15.6" customHeight="1">
      <c r="B29" s="155"/>
      <c r="C29" s="650"/>
      <c r="D29" s="655"/>
      <c r="E29" s="655"/>
      <c r="F29" s="651"/>
      <c r="G29" s="649"/>
      <c r="H29" s="651"/>
      <c r="I29" s="655"/>
      <c r="J29" s="655"/>
      <c r="K29" s="651"/>
    </row>
    <row r="30" spans="2:11" ht="15.6" customHeight="1">
      <c r="B30" s="155"/>
      <c r="C30" s="650"/>
      <c r="D30" s="655"/>
      <c r="E30" s="655"/>
      <c r="F30" s="651"/>
      <c r="G30" s="649"/>
      <c r="H30" s="651"/>
      <c r="I30" s="655"/>
      <c r="J30" s="655"/>
      <c r="K30" s="651"/>
    </row>
    <row r="31" spans="2:11" ht="15.6" customHeight="1">
      <c r="B31" s="155"/>
      <c r="C31" s="650"/>
      <c r="D31" s="655"/>
      <c r="E31" s="655"/>
      <c r="F31" s="651"/>
      <c r="G31" s="649"/>
      <c r="H31" s="651"/>
      <c r="I31" s="655"/>
      <c r="J31" s="655"/>
      <c r="K31" s="651"/>
    </row>
    <row r="32" spans="2:11" ht="15.6" customHeight="1">
      <c r="B32" s="155"/>
      <c r="C32" s="650"/>
      <c r="D32" s="655"/>
      <c r="E32" s="655"/>
      <c r="F32" s="651"/>
      <c r="G32" s="649"/>
      <c r="H32" s="651"/>
      <c r="I32" s="655"/>
      <c r="J32" s="655"/>
      <c r="K32" s="651"/>
    </row>
    <row r="33" spans="2:11" ht="15.6" customHeight="1">
      <c r="B33" s="155"/>
      <c r="C33" s="650"/>
      <c r="D33" s="655"/>
      <c r="E33" s="655"/>
      <c r="F33" s="651"/>
      <c r="G33" s="649"/>
      <c r="H33" s="651"/>
      <c r="I33" s="655"/>
      <c r="J33" s="655"/>
      <c r="K33" s="651"/>
    </row>
    <row r="34" spans="2:11" ht="15.6" customHeight="1">
      <c r="B34" s="155"/>
      <c r="C34" s="650"/>
      <c r="D34" s="655"/>
      <c r="E34" s="655"/>
      <c r="F34" s="651"/>
      <c r="G34" s="649"/>
      <c r="H34" s="651"/>
      <c r="I34" s="655"/>
      <c r="J34" s="655"/>
      <c r="K34" s="651"/>
    </row>
    <row r="35" spans="2:11" ht="15.6" customHeight="1">
      <c r="B35" s="155"/>
      <c r="C35" s="650"/>
      <c r="D35" s="655"/>
      <c r="E35" s="655"/>
      <c r="F35" s="651"/>
      <c r="G35" s="649"/>
      <c r="H35" s="651"/>
      <c r="I35" s="655"/>
      <c r="J35" s="655"/>
      <c r="K35" s="651"/>
    </row>
    <row r="36" spans="2:11" ht="15.6" customHeight="1">
      <c r="B36" s="155"/>
      <c r="C36" s="650"/>
      <c r="D36" s="655"/>
      <c r="E36" s="655"/>
      <c r="F36" s="651"/>
      <c r="G36" s="649"/>
      <c r="H36" s="651"/>
      <c r="I36" s="655"/>
      <c r="J36" s="655"/>
      <c r="K36" s="651"/>
    </row>
    <row r="37" spans="2:11" ht="15.6" customHeight="1">
      <c r="B37" s="155"/>
      <c r="C37" s="650"/>
      <c r="D37" s="655"/>
      <c r="E37" s="655"/>
      <c r="F37" s="651"/>
      <c r="G37" s="649"/>
      <c r="H37" s="651"/>
      <c r="I37" s="655"/>
      <c r="J37" s="655"/>
      <c r="K37" s="651"/>
    </row>
    <row r="38" spans="2:11" ht="15.6" customHeight="1">
      <c r="B38" s="155"/>
      <c r="C38" s="650"/>
      <c r="D38" s="655"/>
      <c r="E38" s="655"/>
      <c r="F38" s="651"/>
      <c r="G38" s="649"/>
      <c r="H38" s="651"/>
      <c r="I38" s="655"/>
      <c r="J38" s="655"/>
      <c r="K38" s="651"/>
    </row>
    <row r="39" spans="2:11" ht="15.6" customHeight="1">
      <c r="B39" s="155"/>
      <c r="C39" s="650"/>
      <c r="D39" s="655"/>
      <c r="E39" s="655"/>
      <c r="F39" s="651"/>
      <c r="G39" s="649"/>
      <c r="H39" s="651"/>
      <c r="I39" s="655"/>
      <c r="J39" s="655"/>
      <c r="K39" s="651"/>
    </row>
    <row r="40" spans="2:11" ht="15.6" customHeight="1">
      <c r="B40" s="155"/>
      <c r="C40" s="650"/>
      <c r="D40" s="655"/>
      <c r="E40" s="655"/>
      <c r="F40" s="651"/>
      <c r="G40" s="649"/>
      <c r="H40" s="651"/>
      <c r="I40" s="655"/>
      <c r="J40" s="655"/>
      <c r="K40" s="651"/>
    </row>
    <row r="41" spans="2:11" ht="15.6" customHeight="1">
      <c r="B41" s="155"/>
      <c r="C41" s="650"/>
      <c r="D41" s="655"/>
      <c r="E41" s="655"/>
      <c r="F41" s="651"/>
      <c r="G41" s="649"/>
      <c r="H41" s="651"/>
      <c r="I41" s="655"/>
      <c r="J41" s="655"/>
      <c r="K41" s="651"/>
    </row>
    <row r="42" spans="2:11" ht="15.6" customHeight="1">
      <c r="B42" s="155"/>
      <c r="C42" s="650"/>
      <c r="D42" s="655"/>
      <c r="E42" s="655"/>
      <c r="F42" s="651"/>
      <c r="G42" s="649"/>
      <c r="H42" s="651"/>
      <c r="I42" s="655"/>
      <c r="J42" s="655"/>
      <c r="K42" s="651"/>
    </row>
    <row r="43" spans="2:11" ht="15.6" customHeight="1">
      <c r="B43" s="155"/>
      <c r="C43" s="650"/>
      <c r="D43" s="655"/>
      <c r="E43" s="655"/>
      <c r="F43" s="651"/>
      <c r="G43" s="649"/>
      <c r="H43" s="651"/>
      <c r="I43" s="655"/>
      <c r="J43" s="655"/>
      <c r="K43" s="651"/>
    </row>
    <row r="44" spans="2:11" ht="15.6" customHeight="1">
      <c r="B44" s="155"/>
      <c r="C44" s="650"/>
      <c r="D44" s="655"/>
      <c r="E44" s="655"/>
      <c r="F44" s="651"/>
      <c r="G44" s="649"/>
      <c r="H44" s="651"/>
      <c r="I44" s="655"/>
      <c r="J44" s="655"/>
      <c r="K44" s="651"/>
    </row>
    <row r="45" spans="2:11" ht="15.6" customHeight="1">
      <c r="B45" s="155"/>
      <c r="C45" s="650"/>
      <c r="D45" s="655"/>
      <c r="E45" s="655"/>
      <c r="F45" s="651"/>
      <c r="G45" s="649"/>
      <c r="H45" s="651"/>
      <c r="I45" s="655"/>
      <c r="J45" s="655"/>
      <c r="K45" s="651"/>
    </row>
    <row r="46" spans="2:11" ht="15.6" customHeight="1">
      <c r="B46" s="155"/>
      <c r="C46" s="650"/>
      <c r="D46" s="655"/>
      <c r="E46" s="655"/>
      <c r="F46" s="651"/>
      <c r="G46" s="649"/>
      <c r="H46" s="651"/>
      <c r="I46" s="655"/>
      <c r="J46" s="655"/>
      <c r="K46" s="651"/>
    </row>
    <row r="47" spans="2:11" ht="15.6" customHeight="1">
      <c r="B47" s="155"/>
      <c r="C47" s="652"/>
      <c r="D47" s="655"/>
      <c r="E47" s="655"/>
      <c r="F47" s="651"/>
      <c r="G47" s="649"/>
      <c r="H47" s="759"/>
      <c r="I47" s="655"/>
      <c r="J47" s="655"/>
      <c r="K47" s="651"/>
    </row>
    <row r="48" spans="2:11" ht="15.6" customHeight="1">
      <c r="B48" s="155"/>
      <c r="C48" s="652"/>
      <c r="D48" s="655"/>
      <c r="E48" s="655"/>
      <c r="F48" s="651"/>
      <c r="G48" s="649"/>
      <c r="H48" s="759"/>
      <c r="I48" s="655"/>
      <c r="J48" s="655"/>
      <c r="K48" s="651"/>
    </row>
    <row r="49" spans="2:11" ht="15.6" customHeight="1">
      <c r="B49" s="155"/>
      <c r="C49" s="652"/>
      <c r="D49" s="655"/>
      <c r="E49" s="655"/>
      <c r="F49" s="651"/>
      <c r="G49" s="649"/>
      <c r="H49" s="759"/>
      <c r="I49" s="655"/>
      <c r="J49" s="655"/>
      <c r="K49" s="651"/>
    </row>
    <row r="50" spans="2:11" ht="15.6" customHeight="1">
      <c r="B50" s="155"/>
      <c r="C50" s="652"/>
      <c r="D50" s="655"/>
      <c r="E50" s="655"/>
      <c r="F50" s="651"/>
      <c r="G50" s="649"/>
      <c r="H50" s="759"/>
      <c r="I50" s="655"/>
      <c r="J50" s="655"/>
      <c r="K50" s="651"/>
    </row>
    <row r="51" spans="2:11" ht="15.6" customHeight="1">
      <c r="B51" s="155"/>
      <c r="C51" s="652"/>
      <c r="D51" s="655"/>
      <c r="E51" s="655"/>
      <c r="F51" s="651"/>
      <c r="G51" s="649"/>
      <c r="H51" s="759"/>
      <c r="I51" s="655"/>
      <c r="J51" s="655"/>
      <c r="K51" s="651"/>
    </row>
    <row r="52" spans="2:11" ht="15.6" customHeight="1">
      <c r="B52" s="155"/>
      <c r="C52" s="652"/>
      <c r="D52" s="655"/>
      <c r="E52" s="655"/>
      <c r="F52" s="651"/>
      <c r="G52" s="649"/>
      <c r="H52" s="759"/>
      <c r="I52" s="655"/>
      <c r="J52" s="655"/>
      <c r="K52" s="651"/>
    </row>
    <row r="53" spans="2:11" ht="15.6" customHeight="1">
      <c r="B53" s="155"/>
      <c r="C53" s="652"/>
      <c r="D53" s="655"/>
      <c r="E53" s="655"/>
      <c r="F53" s="651"/>
      <c r="G53" s="649"/>
      <c r="H53" s="759"/>
      <c r="I53" s="655"/>
      <c r="J53" s="655"/>
      <c r="K53" s="651"/>
    </row>
    <row r="54" spans="2:11" ht="15.6" customHeight="1">
      <c r="B54" s="155"/>
      <c r="C54" s="652"/>
      <c r="D54" s="655"/>
      <c r="E54" s="655"/>
      <c r="F54" s="651"/>
      <c r="G54" s="649"/>
      <c r="H54" s="759"/>
      <c r="I54" s="655"/>
      <c r="J54" s="655"/>
      <c r="K54" s="651"/>
    </row>
    <row r="55" spans="2:11" ht="15.6" customHeight="1">
      <c r="B55" s="155"/>
      <c r="C55" s="652"/>
      <c r="D55" s="655"/>
      <c r="E55" s="655"/>
      <c r="F55" s="651"/>
      <c r="G55" s="649"/>
      <c r="H55" s="759"/>
      <c r="I55" s="655"/>
      <c r="J55" s="655"/>
      <c r="K55" s="651"/>
    </row>
    <row r="56" spans="2:11" ht="15.6" customHeight="1">
      <c r="B56" s="155"/>
      <c r="C56" s="652"/>
      <c r="D56" s="655"/>
      <c r="E56" s="655"/>
      <c r="F56" s="651"/>
      <c r="G56" s="649"/>
      <c r="H56" s="759"/>
      <c r="I56" s="655"/>
      <c r="J56" s="655"/>
      <c r="K56" s="651"/>
    </row>
    <row r="57" spans="2:11" ht="15.6" customHeight="1">
      <c r="B57" s="155"/>
      <c r="C57" s="652"/>
      <c r="D57" s="655"/>
      <c r="E57" s="655"/>
      <c r="F57" s="651"/>
      <c r="G57" s="649"/>
      <c r="H57" s="759"/>
      <c r="I57" s="655"/>
      <c r="J57" s="655"/>
      <c r="K57" s="651"/>
    </row>
    <row r="58" spans="2:11" ht="15.6" customHeight="1">
      <c r="B58" s="155"/>
      <c r="C58" s="652"/>
      <c r="D58" s="655"/>
      <c r="E58" s="655"/>
      <c r="F58" s="651"/>
      <c r="G58" s="649"/>
      <c r="H58" s="759"/>
      <c r="I58" s="655"/>
      <c r="J58" s="655"/>
      <c r="K58" s="651"/>
    </row>
    <row r="59" spans="2:11" ht="15.6" customHeight="1">
      <c r="B59" s="155"/>
      <c r="C59" s="652"/>
      <c r="D59" s="655"/>
      <c r="E59" s="655"/>
      <c r="F59" s="651"/>
      <c r="G59" s="649"/>
      <c r="H59" s="759"/>
      <c r="I59" s="655"/>
      <c r="J59" s="655"/>
      <c r="K59" s="651"/>
    </row>
    <row r="60" spans="2:11" ht="15.6" customHeight="1">
      <c r="B60" s="155"/>
      <c r="C60" s="652"/>
      <c r="D60" s="655"/>
      <c r="E60" s="655"/>
      <c r="F60" s="651"/>
      <c r="G60" s="649"/>
      <c r="H60" s="759"/>
      <c r="I60" s="655"/>
      <c r="J60" s="655"/>
      <c r="K60" s="651"/>
    </row>
    <row r="61" spans="2:11" ht="15.6" customHeight="1">
      <c r="B61" s="155"/>
      <c r="C61" s="652"/>
      <c r="D61" s="655"/>
      <c r="E61" s="655"/>
      <c r="F61" s="651"/>
      <c r="G61" s="649"/>
      <c r="H61" s="759"/>
      <c r="I61" s="655"/>
      <c r="J61" s="655"/>
      <c r="K61" s="651"/>
    </row>
    <row r="62" spans="2:11" ht="15.6" customHeight="1">
      <c r="B62" s="155"/>
      <c r="C62" s="652"/>
      <c r="D62" s="655"/>
      <c r="E62" s="655"/>
      <c r="F62" s="651"/>
      <c r="G62" s="649"/>
      <c r="H62" s="759"/>
      <c r="I62" s="655"/>
      <c r="J62" s="655"/>
      <c r="K62" s="651"/>
    </row>
    <row r="63" spans="2:11" ht="15.6" customHeight="1">
      <c r="B63" s="155"/>
      <c r="C63" s="652"/>
      <c r="D63" s="655"/>
      <c r="E63" s="655"/>
      <c r="F63" s="651"/>
      <c r="G63" s="649"/>
      <c r="H63" s="759"/>
      <c r="I63" s="655"/>
      <c r="J63" s="655"/>
      <c r="K63" s="651"/>
    </row>
    <row r="64" spans="2:11" ht="15.6" customHeight="1">
      <c r="B64" s="155"/>
      <c r="C64" s="652"/>
      <c r="D64" s="655"/>
      <c r="E64" s="655"/>
      <c r="F64" s="651"/>
      <c r="G64" s="649"/>
      <c r="H64" s="759"/>
      <c r="I64" s="655"/>
      <c r="J64" s="655"/>
      <c r="K64" s="651"/>
    </row>
    <row r="65" spans="2:11" ht="15.6" customHeight="1">
      <c r="B65" s="155"/>
      <c r="C65" s="652"/>
      <c r="D65" s="655"/>
      <c r="E65" s="655"/>
      <c r="F65" s="651"/>
      <c r="G65" s="649"/>
      <c r="H65" s="759"/>
      <c r="I65" s="655"/>
      <c r="J65" s="655"/>
      <c r="K65" s="651"/>
    </row>
    <row r="66" spans="2:11" ht="8.25" customHeight="1">
      <c r="B66" s="147"/>
      <c r="C66" s="64"/>
      <c r="D66" s="147"/>
      <c r="E66" s="656"/>
      <c r="F66" s="147"/>
      <c r="G66" s="147"/>
      <c r="H66" s="159"/>
      <c r="I66" s="147"/>
      <c r="J66" s="147"/>
      <c r="K66" s="147"/>
    </row>
    <row r="67" spans="2:11">
      <c r="C67" s="1"/>
    </row>
  </sheetData>
  <mergeCells count="19">
    <mergeCell ref="C13:K13"/>
    <mergeCell ref="C21:K22"/>
    <mergeCell ref="C15:K15"/>
    <mergeCell ref="C16:K16"/>
    <mergeCell ref="C17:K17"/>
    <mergeCell ref="C18:K18"/>
    <mergeCell ref="C19:K19"/>
    <mergeCell ref="C20:K20"/>
    <mergeCell ref="B10:B12"/>
    <mergeCell ref="C10:K10"/>
    <mergeCell ref="C11:K11"/>
    <mergeCell ref="C12:K12"/>
    <mergeCell ref="B3:B4"/>
    <mergeCell ref="C5:K5"/>
    <mergeCell ref="B6:B9"/>
    <mergeCell ref="C6:K6"/>
    <mergeCell ref="C7:K7"/>
    <mergeCell ref="C8:K8"/>
    <mergeCell ref="C9:K9"/>
  </mergeCells>
  <printOptions horizontalCentered="1"/>
  <pageMargins left="0" right="0" top="0.25" bottom="0.5" header="0.3" footer="0.3"/>
  <pageSetup scale="77" orientation="portrait" r:id="rId1"/>
  <headerFooter>
    <oddFooter>&amp;L&amp;9U.S. Copyright Office&amp;R&amp;9Form SA3E Long Form (Rev. 05-17)</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N62"/>
  <sheetViews>
    <sheetView showGridLines="0" topLeftCell="A19" workbookViewId="0">
      <selection activeCell="B1" sqref="B1"/>
    </sheetView>
  </sheetViews>
  <sheetFormatPr defaultColWidth="9.140625" defaultRowHeight="14.25"/>
  <cols>
    <col min="1" max="1" width="6.42578125" style="146" customWidth="1"/>
    <col min="2" max="2" width="23.42578125" style="146" customWidth="1"/>
    <col min="3" max="3" width="9.42578125" style="146" customWidth="1"/>
    <col min="4" max="4" width="12" style="146" customWidth="1"/>
    <col min="5" max="5" width="21.5703125" style="146" customWidth="1"/>
    <col min="6" max="6" width="1.140625" style="146" customWidth="1"/>
    <col min="7" max="7" width="9.5703125" style="146" customWidth="1"/>
    <col min="8" max="8" width="8.42578125" style="146" customWidth="1"/>
    <col min="9" max="9" width="3" style="146" customWidth="1"/>
    <col min="10" max="10" width="2" style="146" customWidth="1"/>
    <col min="11" max="11" width="6.85546875" style="146" customWidth="1"/>
    <col min="12" max="12" width="2" style="146" customWidth="1"/>
    <col min="13" max="13" width="9.5703125" style="146" customWidth="1"/>
    <col min="14" max="14" width="14.42578125" style="146" customWidth="1"/>
    <col min="15" max="15" width="13.85546875" style="146" customWidth="1"/>
    <col min="16" max="16" width="9.140625" style="146" customWidth="1"/>
    <col min="17" max="16384" width="9.140625" style="146"/>
  </cols>
  <sheetData>
    <row r="1" spans="2:14" ht="15">
      <c r="B1" s="284" t="s">
        <v>815</v>
      </c>
      <c r="N1" s="684" t="str">
        <f>CONCATENATE("ACCOUNTING PERIOD:  ",'General Data Input tab'!$D$2)</f>
        <v>ACCOUNTING PERIOD:  0</v>
      </c>
    </row>
    <row r="2" spans="2:14" ht="5.25" customHeight="1">
      <c r="B2" s="284"/>
      <c r="K2" s="284"/>
      <c r="L2" s="284"/>
      <c r="M2" s="280"/>
    </row>
    <row r="3" spans="2:14" ht="15" customHeight="1">
      <c r="B3" s="686" t="s">
        <v>637</v>
      </c>
      <c r="C3" s="683"/>
      <c r="D3" s="683"/>
      <c r="E3" s="683"/>
      <c r="F3" s="683"/>
      <c r="G3" s="683"/>
      <c r="H3" s="683"/>
      <c r="I3" s="683"/>
      <c r="J3" s="683"/>
      <c r="K3" s="683"/>
      <c r="L3" s="683"/>
      <c r="M3" s="666" t="s">
        <v>410</v>
      </c>
      <c r="N3" s="1008" t="s">
        <v>638</v>
      </c>
    </row>
    <row r="4" spans="2:14" ht="21.2" customHeight="1">
      <c r="B4" s="537">
        <f>'General Data Input tab'!C17</f>
        <v>0</v>
      </c>
      <c r="C4" s="538"/>
      <c r="D4" s="538"/>
      <c r="E4" s="538"/>
      <c r="F4" s="538"/>
      <c r="G4" s="538"/>
      <c r="H4" s="538"/>
      <c r="I4" s="538"/>
      <c r="J4" s="538"/>
      <c r="K4" s="538"/>
      <c r="L4" s="538"/>
      <c r="M4" s="681" t="str">
        <f>IF('General Data Input tab'!K14&gt;0,'General Data Input tab'!K14," ")</f>
        <v xml:space="preserve"> </v>
      </c>
      <c r="N4" s="1009"/>
    </row>
    <row r="5" spans="2:14" ht="7.5" customHeight="1">
      <c r="B5" s="1073"/>
      <c r="C5" s="1074"/>
      <c r="D5" s="1074"/>
      <c r="E5" s="1074"/>
      <c r="F5" s="1074"/>
      <c r="G5" s="1074"/>
      <c r="H5" s="1074"/>
      <c r="I5" s="1074"/>
      <c r="J5" s="1074"/>
      <c r="K5" s="1074"/>
      <c r="L5" s="1074"/>
      <c r="M5" s="1075"/>
      <c r="N5" s="441"/>
    </row>
    <row r="6" spans="2:14" ht="18" customHeight="1">
      <c r="B6" s="1076" t="s">
        <v>912</v>
      </c>
      <c r="C6" s="1077"/>
      <c r="D6" s="1077"/>
      <c r="E6" s="1077"/>
      <c r="F6" s="1077"/>
      <c r="G6" s="1077"/>
      <c r="H6" s="1077"/>
      <c r="I6" s="1077"/>
      <c r="J6" s="1077"/>
      <c r="K6" s="1077"/>
      <c r="L6" s="1077"/>
      <c r="M6" s="1078"/>
      <c r="N6" s="1014" t="s">
        <v>347</v>
      </c>
    </row>
    <row r="7" spans="2:14">
      <c r="B7" s="1079" t="s">
        <v>833</v>
      </c>
      <c r="C7" s="1080"/>
      <c r="D7" s="1080"/>
      <c r="E7" s="1080"/>
      <c r="F7" s="1080"/>
      <c r="G7" s="1080"/>
      <c r="H7" s="1080"/>
      <c r="I7" s="1080"/>
      <c r="J7" s="1080"/>
      <c r="K7" s="1080"/>
      <c r="L7" s="1080"/>
      <c r="M7" s="1081"/>
      <c r="N7" s="1014"/>
    </row>
    <row r="8" spans="2:14">
      <c r="B8" s="1079"/>
      <c r="C8" s="1080"/>
      <c r="D8" s="1080"/>
      <c r="E8" s="1080"/>
      <c r="F8" s="1080"/>
      <c r="G8" s="1080"/>
      <c r="H8" s="1080"/>
      <c r="I8" s="1080"/>
      <c r="J8" s="1080"/>
      <c r="K8" s="1080"/>
      <c r="L8" s="1080"/>
      <c r="M8" s="1081"/>
      <c r="N8" s="1014"/>
    </row>
    <row r="9" spans="2:14">
      <c r="B9" s="1079"/>
      <c r="C9" s="1080"/>
      <c r="D9" s="1080"/>
      <c r="E9" s="1080"/>
      <c r="F9" s="1080"/>
      <c r="G9" s="1080"/>
      <c r="H9" s="1080"/>
      <c r="I9" s="1080"/>
      <c r="J9" s="1080"/>
      <c r="K9" s="1080"/>
      <c r="L9" s="1080"/>
      <c r="M9" s="1081"/>
      <c r="N9" s="1014"/>
    </row>
    <row r="10" spans="2:14">
      <c r="B10" s="1082"/>
      <c r="C10" s="1083"/>
      <c r="D10" s="1083"/>
      <c r="E10" s="1083"/>
      <c r="F10" s="1083"/>
      <c r="G10" s="1083"/>
      <c r="H10" s="1083"/>
      <c r="I10" s="1083"/>
      <c r="J10" s="1083"/>
      <c r="K10" s="1083"/>
      <c r="L10" s="1083"/>
      <c r="M10" s="1084"/>
      <c r="N10" s="1085" t="s">
        <v>496</v>
      </c>
    </row>
    <row r="11" spans="2:14" ht="18.75" customHeight="1">
      <c r="B11" s="724" t="s">
        <v>368</v>
      </c>
      <c r="C11" s="429"/>
      <c r="D11" s="429"/>
      <c r="E11" s="429"/>
      <c r="F11" s="429"/>
      <c r="G11" s="429"/>
      <c r="H11" s="429"/>
      <c r="I11" s="429"/>
      <c r="J11" s="429"/>
      <c r="K11" s="429"/>
      <c r="L11" s="429"/>
      <c r="M11" s="735"/>
      <c r="N11" s="1085"/>
    </row>
    <row r="12" spans="2:14" ht="15" customHeight="1">
      <c r="B12" s="1045" t="s">
        <v>367</v>
      </c>
      <c r="C12" s="1046"/>
      <c r="D12" s="1046"/>
      <c r="E12" s="1046"/>
      <c r="F12" s="1046"/>
      <c r="G12" s="1046"/>
      <c r="H12" s="1046"/>
      <c r="I12" s="1046"/>
      <c r="J12" s="1046"/>
      <c r="K12" s="1046"/>
      <c r="L12" s="1046"/>
      <c r="M12" s="1047"/>
      <c r="N12" s="1085"/>
    </row>
    <row r="13" spans="2:14" ht="3" customHeight="1">
      <c r="B13" s="405"/>
      <c r="C13" s="337"/>
      <c r="D13" s="337"/>
      <c r="E13" s="337"/>
      <c r="F13" s="337"/>
      <c r="G13" s="337"/>
      <c r="H13" s="337"/>
      <c r="I13" s="337"/>
      <c r="J13" s="337"/>
      <c r="K13" s="1086" t="s">
        <v>487</v>
      </c>
      <c r="L13" s="736"/>
      <c r="M13" s="1090" t="s">
        <v>488</v>
      </c>
      <c r="N13" s="1085"/>
    </row>
    <row r="14" spans="2:14" ht="10.5" customHeight="1">
      <c r="B14" s="430" t="s">
        <v>366</v>
      </c>
      <c r="C14" s="431"/>
      <c r="D14" s="431"/>
      <c r="E14" s="431"/>
      <c r="F14" s="431"/>
      <c r="G14" s="431"/>
      <c r="H14" s="431"/>
      <c r="I14" s="431"/>
      <c r="J14" s="737"/>
      <c r="K14" s="1086"/>
      <c r="L14" s="534" t="str">
        <f>IF(J14="X"," ","X")</f>
        <v>X</v>
      </c>
      <c r="M14" s="1090"/>
      <c r="N14" s="1085"/>
    </row>
    <row r="15" spans="2:14" ht="3.75" customHeight="1">
      <c r="B15" s="430"/>
      <c r="C15" s="431"/>
      <c r="D15" s="431"/>
      <c r="E15" s="431"/>
      <c r="F15" s="431"/>
      <c r="G15" s="431"/>
      <c r="H15" s="431"/>
      <c r="I15" s="431"/>
      <c r="J15" s="431"/>
      <c r="K15" s="1086"/>
      <c r="L15" s="736"/>
      <c r="M15" s="1090"/>
      <c r="N15" s="1085"/>
    </row>
    <row r="16" spans="2:14" ht="15" customHeight="1">
      <c r="B16" s="1087" t="s">
        <v>913</v>
      </c>
      <c r="C16" s="1088"/>
      <c r="D16" s="1088"/>
      <c r="E16" s="1088"/>
      <c r="F16" s="1088"/>
      <c r="G16" s="1088"/>
      <c r="H16" s="1088"/>
      <c r="I16" s="1088"/>
      <c r="J16" s="1088"/>
      <c r="K16" s="1088"/>
      <c r="L16" s="1088"/>
      <c r="M16" s="1089"/>
      <c r="N16" s="1085"/>
    </row>
    <row r="17" spans="2:14" ht="15" customHeight="1">
      <c r="B17" s="432" t="s">
        <v>365</v>
      </c>
      <c r="C17" s="722"/>
      <c r="D17" s="722"/>
      <c r="E17" s="722"/>
      <c r="F17" s="722"/>
      <c r="G17" s="722"/>
      <c r="H17" s="722"/>
      <c r="I17" s="722"/>
      <c r="J17" s="722"/>
      <c r="K17" s="722"/>
      <c r="L17" s="722"/>
      <c r="M17" s="723"/>
      <c r="N17" s="1085"/>
    </row>
    <row r="18" spans="2:14" ht="15" customHeight="1">
      <c r="B18" s="433" t="s">
        <v>497</v>
      </c>
      <c r="C18" s="661"/>
      <c r="D18" s="661"/>
      <c r="E18" s="158"/>
      <c r="F18" s="158"/>
      <c r="G18" s="158"/>
      <c r="H18" s="158"/>
      <c r="I18" s="158"/>
      <c r="J18" s="158"/>
      <c r="K18" s="158"/>
      <c r="L18" s="158"/>
      <c r="M18" s="157"/>
      <c r="N18" s="286"/>
    </row>
    <row r="19" spans="2:14" ht="12.95" customHeight="1">
      <c r="B19" s="1042" t="s">
        <v>498</v>
      </c>
      <c r="C19" s="1043"/>
      <c r="D19" s="1043"/>
      <c r="E19" s="1043"/>
      <c r="F19" s="1043"/>
      <c r="G19" s="1043"/>
      <c r="H19" s="1043"/>
      <c r="I19" s="1043"/>
      <c r="J19" s="1043"/>
      <c r="K19" s="1043"/>
      <c r="L19" s="1043"/>
      <c r="M19" s="1044"/>
      <c r="N19" s="286"/>
    </row>
    <row r="20" spans="2:14" ht="12.95" customHeight="1">
      <c r="B20" s="1042" t="s">
        <v>364</v>
      </c>
      <c r="C20" s="1043"/>
      <c r="D20" s="1043"/>
      <c r="E20" s="1043"/>
      <c r="F20" s="1043"/>
      <c r="G20" s="1043"/>
      <c r="H20" s="1043"/>
      <c r="I20" s="1043"/>
      <c r="J20" s="1043"/>
      <c r="K20" s="1043"/>
      <c r="L20" s="1043"/>
      <c r="M20" s="1044"/>
      <c r="N20" s="286"/>
    </row>
    <row r="21" spans="2:14" ht="12.95" customHeight="1">
      <c r="B21" s="1045" t="s">
        <v>499</v>
      </c>
      <c r="C21" s="1046"/>
      <c r="D21" s="1046"/>
      <c r="E21" s="1046"/>
      <c r="F21" s="1046"/>
      <c r="G21" s="1046"/>
      <c r="H21" s="1046"/>
      <c r="I21" s="1046"/>
      <c r="J21" s="1046"/>
      <c r="K21" s="1046"/>
      <c r="L21" s="1046"/>
      <c r="M21" s="1047"/>
      <c r="N21" s="286"/>
    </row>
    <row r="22" spans="2:14" ht="12.95" customHeight="1">
      <c r="B22" s="1045" t="s">
        <v>363</v>
      </c>
      <c r="C22" s="1046"/>
      <c r="D22" s="1046"/>
      <c r="E22" s="1046"/>
      <c r="F22" s="1046"/>
      <c r="G22" s="1046"/>
      <c r="H22" s="1046"/>
      <c r="I22" s="1046"/>
      <c r="J22" s="1046"/>
      <c r="K22" s="1046"/>
      <c r="L22" s="1046"/>
      <c r="M22" s="1047"/>
      <c r="N22" s="286"/>
    </row>
    <row r="23" spans="2:14" ht="12.95" customHeight="1">
      <c r="B23" s="1042" t="s">
        <v>834</v>
      </c>
      <c r="C23" s="1043"/>
      <c r="D23" s="1043"/>
      <c r="E23" s="1043"/>
      <c r="F23" s="1043"/>
      <c r="G23" s="1043"/>
      <c r="H23" s="1043"/>
      <c r="I23" s="1043"/>
      <c r="J23" s="1043"/>
      <c r="K23" s="1043"/>
      <c r="L23" s="1043"/>
      <c r="M23" s="1044"/>
      <c r="N23" s="286"/>
    </row>
    <row r="24" spans="2:14" ht="12.95" customHeight="1">
      <c r="B24" s="1048" t="s">
        <v>835</v>
      </c>
      <c r="C24" s="1049"/>
      <c r="D24" s="1049"/>
      <c r="E24" s="1049"/>
      <c r="F24" s="1049"/>
      <c r="G24" s="1049"/>
      <c r="H24" s="1049"/>
      <c r="I24" s="1049"/>
      <c r="J24" s="1049"/>
      <c r="K24" s="1049"/>
      <c r="L24" s="1049"/>
      <c r="M24" s="1050"/>
      <c r="N24" s="286"/>
    </row>
    <row r="25" spans="2:14" ht="12.95" customHeight="1">
      <c r="B25" s="1045" t="s">
        <v>836</v>
      </c>
      <c r="C25" s="1046"/>
      <c r="D25" s="1046"/>
      <c r="E25" s="1046"/>
      <c r="F25" s="1046"/>
      <c r="G25" s="1046"/>
      <c r="H25" s="1046"/>
      <c r="I25" s="1046"/>
      <c r="J25" s="1046"/>
      <c r="K25" s="1046"/>
      <c r="L25" s="1046"/>
      <c r="M25" s="1047"/>
      <c r="N25" s="286"/>
    </row>
    <row r="26" spans="2:14" ht="12.95" customHeight="1">
      <c r="B26" s="1045" t="s">
        <v>500</v>
      </c>
      <c r="C26" s="1046"/>
      <c r="D26" s="1046"/>
      <c r="E26" s="1046"/>
      <c r="F26" s="1046"/>
      <c r="G26" s="1046"/>
      <c r="H26" s="1046"/>
      <c r="I26" s="1046"/>
      <c r="J26" s="1046"/>
      <c r="K26" s="1046"/>
      <c r="L26" s="1046"/>
      <c r="M26" s="1047"/>
      <c r="N26" s="91"/>
    </row>
    <row r="27" spans="2:14" ht="12.95" customHeight="1">
      <c r="B27" s="1045" t="s">
        <v>501</v>
      </c>
      <c r="C27" s="1046"/>
      <c r="D27" s="1046"/>
      <c r="E27" s="1046"/>
      <c r="F27" s="1046"/>
      <c r="G27" s="1046"/>
      <c r="H27" s="1046"/>
      <c r="I27" s="1046"/>
      <c r="J27" s="1046"/>
      <c r="K27" s="1046"/>
      <c r="L27" s="1046"/>
      <c r="M27" s="1047"/>
      <c r="N27" s="91"/>
    </row>
    <row r="28" spans="2:14" ht="12.95" customHeight="1">
      <c r="B28" s="1045" t="s">
        <v>502</v>
      </c>
      <c r="C28" s="1046"/>
      <c r="D28" s="1046"/>
      <c r="E28" s="1046"/>
      <c r="F28" s="1046"/>
      <c r="G28" s="1046"/>
      <c r="H28" s="1046"/>
      <c r="I28" s="1046"/>
      <c r="J28" s="1046"/>
      <c r="K28" s="1046"/>
      <c r="L28" s="1046"/>
      <c r="M28" s="1047"/>
      <c r="N28" s="91"/>
    </row>
    <row r="29" spans="2:14" ht="12.95" customHeight="1">
      <c r="B29" s="1045" t="s">
        <v>503</v>
      </c>
      <c r="C29" s="1046"/>
      <c r="D29" s="1046"/>
      <c r="E29" s="1046"/>
      <c r="F29" s="1046"/>
      <c r="G29" s="1046"/>
      <c r="H29" s="1046"/>
      <c r="I29" s="1046"/>
      <c r="J29" s="1046"/>
      <c r="K29" s="1046"/>
      <c r="L29" s="1046"/>
      <c r="M29" s="1047"/>
      <c r="N29" s="91"/>
    </row>
    <row r="30" spans="2:14" ht="12.95" customHeight="1">
      <c r="B30" s="1045" t="s">
        <v>504</v>
      </c>
      <c r="C30" s="1046"/>
      <c r="D30" s="1046"/>
      <c r="E30" s="1046"/>
      <c r="F30" s="1046"/>
      <c r="G30" s="1046"/>
      <c r="H30" s="1046"/>
      <c r="I30" s="1046"/>
      <c r="J30" s="1046"/>
      <c r="K30" s="1046"/>
      <c r="L30" s="1046"/>
      <c r="M30" s="1047"/>
      <c r="N30" s="91"/>
    </row>
    <row r="31" spans="2:14" ht="12.95" customHeight="1">
      <c r="B31" s="1045" t="s">
        <v>505</v>
      </c>
      <c r="C31" s="1046"/>
      <c r="D31" s="1046"/>
      <c r="E31" s="1046"/>
      <c r="F31" s="1046"/>
      <c r="G31" s="1046"/>
      <c r="H31" s="1046"/>
      <c r="I31" s="1046"/>
      <c r="J31" s="1046"/>
      <c r="K31" s="1046"/>
      <c r="L31" s="1046"/>
      <c r="M31" s="1047"/>
      <c r="N31" s="91"/>
    </row>
    <row r="32" spans="2:14" ht="12.95" customHeight="1">
      <c r="B32" s="1045" t="s">
        <v>506</v>
      </c>
      <c r="C32" s="1046"/>
      <c r="D32" s="1046"/>
      <c r="E32" s="1046"/>
      <c r="F32" s="1046"/>
      <c r="G32" s="1046"/>
      <c r="H32" s="1046"/>
      <c r="I32" s="1046"/>
      <c r="J32" s="1046"/>
      <c r="K32" s="1046"/>
      <c r="L32" s="1046"/>
      <c r="M32" s="1047"/>
      <c r="N32" s="91"/>
    </row>
    <row r="33" spans="2:14" ht="12.95" customHeight="1">
      <c r="B33" s="1045" t="s">
        <v>507</v>
      </c>
      <c r="C33" s="1046"/>
      <c r="D33" s="1046"/>
      <c r="E33" s="1046"/>
      <c r="F33" s="1046"/>
      <c r="G33" s="1046"/>
      <c r="H33" s="1046"/>
      <c r="I33" s="1046"/>
      <c r="J33" s="1046"/>
      <c r="K33" s="1046"/>
      <c r="L33" s="1046"/>
      <c r="M33" s="1047"/>
      <c r="N33" s="91"/>
    </row>
    <row r="34" spans="2:14" ht="12.95" customHeight="1">
      <c r="B34" s="1045" t="s">
        <v>508</v>
      </c>
      <c r="C34" s="1046"/>
      <c r="D34" s="1046"/>
      <c r="E34" s="1046"/>
      <c r="F34" s="1046"/>
      <c r="G34" s="1046"/>
      <c r="H34" s="1046"/>
      <c r="I34" s="1046"/>
      <c r="J34" s="1046"/>
      <c r="K34" s="1046"/>
      <c r="L34" s="1046"/>
      <c r="M34" s="1047"/>
      <c r="N34" s="91"/>
    </row>
    <row r="35" spans="2:14" ht="12.95" customHeight="1">
      <c r="B35" s="1045" t="s">
        <v>509</v>
      </c>
      <c r="C35" s="1046"/>
      <c r="D35" s="1046"/>
      <c r="E35" s="1046"/>
      <c r="F35" s="1046"/>
      <c r="G35" s="1046"/>
      <c r="H35" s="1046"/>
      <c r="I35" s="1046"/>
      <c r="J35" s="1046"/>
      <c r="K35" s="1046"/>
      <c r="L35" s="1046"/>
      <c r="M35" s="1047"/>
      <c r="N35" s="155"/>
    </row>
    <row r="36" spans="2:14" ht="12.95" customHeight="1">
      <c r="B36" s="1045" t="s">
        <v>510</v>
      </c>
      <c r="C36" s="1046"/>
      <c r="D36" s="1046"/>
      <c r="E36" s="1046"/>
      <c r="F36" s="1046"/>
      <c r="G36" s="1046"/>
      <c r="H36" s="1046"/>
      <c r="I36" s="1046"/>
      <c r="J36" s="1046"/>
      <c r="K36" s="1046"/>
      <c r="L36" s="1046"/>
      <c r="M36" s="1047"/>
      <c r="N36" s="155"/>
    </row>
    <row r="37" spans="2:14" ht="12.95" customHeight="1">
      <c r="B37" s="1042" t="s">
        <v>362</v>
      </c>
      <c r="C37" s="1046"/>
      <c r="D37" s="1046"/>
      <c r="E37" s="1046"/>
      <c r="F37" s="1046"/>
      <c r="G37" s="1046"/>
      <c r="H37" s="1046"/>
      <c r="I37" s="1046"/>
      <c r="J37" s="1046"/>
      <c r="K37" s="1046"/>
      <c r="L37" s="1046"/>
      <c r="M37" s="1047"/>
      <c r="N37" s="155"/>
    </row>
    <row r="38" spans="2:14" ht="23.25" customHeight="1">
      <c r="B38" s="1051" t="s">
        <v>361</v>
      </c>
      <c r="C38" s="1052"/>
      <c r="D38" s="1052"/>
      <c r="E38" s="1052"/>
      <c r="F38" s="1052"/>
      <c r="G38" s="1052"/>
      <c r="H38" s="1052"/>
      <c r="I38" s="1052"/>
      <c r="J38" s="1052"/>
      <c r="K38" s="1052"/>
      <c r="L38" s="1052"/>
      <c r="M38" s="1053"/>
      <c r="N38" s="155"/>
    </row>
    <row r="39" spans="2:14" ht="31.5" customHeight="1">
      <c r="B39" s="1065" t="s">
        <v>360</v>
      </c>
      <c r="C39" s="1066"/>
      <c r="D39" s="1066"/>
      <c r="E39" s="1067"/>
      <c r="F39" s="155"/>
      <c r="G39" s="1068" t="s">
        <v>511</v>
      </c>
      <c r="H39" s="1069"/>
      <c r="I39" s="1069"/>
      <c r="J39" s="1069"/>
      <c r="K39" s="1070"/>
      <c r="L39" s="1059" t="s">
        <v>512</v>
      </c>
      <c r="M39" s="1060"/>
      <c r="N39" s="155"/>
    </row>
    <row r="40" spans="2:14">
      <c r="B40" s="1059" t="s">
        <v>513</v>
      </c>
      <c r="C40" s="1071" t="s">
        <v>514</v>
      </c>
      <c r="D40" s="1071" t="s">
        <v>611</v>
      </c>
      <c r="E40" s="1037" t="s">
        <v>612</v>
      </c>
      <c r="F40" s="189"/>
      <c r="G40" s="1054" t="s">
        <v>613</v>
      </c>
      <c r="H40" s="1056" t="s">
        <v>614</v>
      </c>
      <c r="I40" s="1057"/>
      <c r="J40" s="1057"/>
      <c r="K40" s="1058"/>
      <c r="L40" s="1061"/>
      <c r="M40" s="1062"/>
      <c r="N40" s="155"/>
    </row>
    <row r="41" spans="2:14">
      <c r="B41" s="1063"/>
      <c r="C41" s="1072"/>
      <c r="D41" s="1072"/>
      <c r="E41" s="1038"/>
      <c r="F41" s="189"/>
      <c r="G41" s="1055"/>
      <c r="H41" s="725" t="s">
        <v>9</v>
      </c>
      <c r="I41" s="434" t="s">
        <v>359</v>
      </c>
      <c r="J41" s="369"/>
      <c r="K41" s="268" t="s">
        <v>10</v>
      </c>
      <c r="L41" s="1063"/>
      <c r="M41" s="1064"/>
      <c r="N41" s="155"/>
    </row>
    <row r="42" spans="2:14" ht="20.100000000000001" customHeight="1">
      <c r="B42" s="442"/>
      <c r="C42" s="439"/>
      <c r="D42" s="439"/>
      <c r="E42" s="437"/>
      <c r="F42" s="155"/>
      <c r="G42" s="442"/>
      <c r="H42" s="442"/>
      <c r="I42" s="435" t="s">
        <v>359</v>
      </c>
      <c r="J42" s="1041"/>
      <c r="K42" s="1040"/>
      <c r="L42" s="1039"/>
      <c r="M42" s="1040"/>
      <c r="N42" s="155"/>
    </row>
    <row r="43" spans="2:14" ht="20.100000000000001" customHeight="1">
      <c r="B43" s="443"/>
      <c r="C43" s="440"/>
      <c r="D43" s="440"/>
      <c r="E43" s="438"/>
      <c r="F43" s="155"/>
      <c r="G43" s="443"/>
      <c r="H43" s="443"/>
      <c r="I43" s="436" t="s">
        <v>359</v>
      </c>
      <c r="J43" s="1027"/>
      <c r="K43" s="1028"/>
      <c r="L43" s="1029"/>
      <c r="M43" s="1030"/>
      <c r="N43" s="155"/>
    </row>
    <row r="44" spans="2:14" ht="20.100000000000001" customHeight="1">
      <c r="B44" s="443"/>
      <c r="C44" s="440"/>
      <c r="D44" s="440"/>
      <c r="E44" s="438"/>
      <c r="F44" s="155"/>
      <c r="G44" s="443"/>
      <c r="H44" s="443"/>
      <c r="I44" s="436" t="s">
        <v>359</v>
      </c>
      <c r="J44" s="1027"/>
      <c r="K44" s="1028"/>
      <c r="L44" s="1029"/>
      <c r="M44" s="1030"/>
      <c r="N44" s="155"/>
    </row>
    <row r="45" spans="2:14" ht="20.100000000000001" customHeight="1">
      <c r="B45" s="443"/>
      <c r="C45" s="440"/>
      <c r="D45" s="440"/>
      <c r="E45" s="438"/>
      <c r="F45" s="155"/>
      <c r="G45" s="443"/>
      <c r="H45" s="443"/>
      <c r="I45" s="436" t="s">
        <v>359</v>
      </c>
      <c r="J45" s="1027"/>
      <c r="K45" s="1028"/>
      <c r="L45" s="1029"/>
      <c r="M45" s="1030"/>
      <c r="N45" s="155"/>
    </row>
    <row r="46" spans="2:14" ht="20.100000000000001" customHeight="1">
      <c r="B46" s="443"/>
      <c r="C46" s="440"/>
      <c r="D46" s="440"/>
      <c r="E46" s="438"/>
      <c r="F46" s="155"/>
      <c r="G46" s="443"/>
      <c r="H46" s="443"/>
      <c r="I46" s="436" t="s">
        <v>359</v>
      </c>
      <c r="J46" s="1027"/>
      <c r="K46" s="1028"/>
      <c r="L46" s="1029"/>
      <c r="M46" s="1030"/>
      <c r="N46" s="155"/>
    </row>
    <row r="47" spans="2:14" ht="20.100000000000001" customHeight="1">
      <c r="B47" s="443"/>
      <c r="C47" s="440"/>
      <c r="D47" s="440"/>
      <c r="E47" s="438"/>
      <c r="F47" s="155"/>
      <c r="G47" s="443"/>
      <c r="H47" s="443"/>
      <c r="I47" s="436" t="s">
        <v>359</v>
      </c>
      <c r="J47" s="1027"/>
      <c r="K47" s="1028"/>
      <c r="L47" s="1029"/>
      <c r="M47" s="1030"/>
      <c r="N47" s="155"/>
    </row>
    <row r="48" spans="2:14" ht="20.100000000000001" customHeight="1">
      <c r="B48" s="443"/>
      <c r="C48" s="440"/>
      <c r="D48" s="440"/>
      <c r="E48" s="438"/>
      <c r="F48" s="155"/>
      <c r="G48" s="443"/>
      <c r="H48" s="443"/>
      <c r="I48" s="436" t="s">
        <v>359</v>
      </c>
      <c r="J48" s="1027"/>
      <c r="K48" s="1028"/>
      <c r="L48" s="1029"/>
      <c r="M48" s="1030"/>
      <c r="N48" s="155"/>
    </row>
    <row r="49" spans="2:14" ht="20.100000000000001" customHeight="1">
      <c r="B49" s="443"/>
      <c r="C49" s="440"/>
      <c r="D49" s="440"/>
      <c r="E49" s="438"/>
      <c r="F49" s="155"/>
      <c r="G49" s="443"/>
      <c r="H49" s="443"/>
      <c r="I49" s="436" t="s">
        <v>359</v>
      </c>
      <c r="J49" s="1027"/>
      <c r="K49" s="1028"/>
      <c r="L49" s="1029"/>
      <c r="M49" s="1030"/>
      <c r="N49" s="155"/>
    </row>
    <row r="50" spans="2:14" ht="20.100000000000001" customHeight="1">
      <c r="B50" s="443"/>
      <c r="C50" s="440"/>
      <c r="D50" s="440"/>
      <c r="E50" s="438"/>
      <c r="F50" s="155"/>
      <c r="G50" s="443"/>
      <c r="H50" s="443"/>
      <c r="I50" s="436" t="s">
        <v>359</v>
      </c>
      <c r="J50" s="1027"/>
      <c r="K50" s="1028"/>
      <c r="L50" s="1029"/>
      <c r="M50" s="1030"/>
      <c r="N50" s="155"/>
    </row>
    <row r="51" spans="2:14" ht="20.100000000000001" customHeight="1">
      <c r="B51" s="443"/>
      <c r="C51" s="440"/>
      <c r="D51" s="440"/>
      <c r="E51" s="438"/>
      <c r="F51" s="155"/>
      <c r="G51" s="443"/>
      <c r="H51" s="443"/>
      <c r="I51" s="436" t="s">
        <v>359</v>
      </c>
      <c r="J51" s="1027"/>
      <c r="K51" s="1028"/>
      <c r="L51" s="1029"/>
      <c r="M51" s="1030"/>
      <c r="N51" s="155"/>
    </row>
    <row r="52" spans="2:14" ht="20.100000000000001" customHeight="1">
      <c r="B52" s="443"/>
      <c r="C52" s="440"/>
      <c r="D52" s="440"/>
      <c r="E52" s="438"/>
      <c r="F52" s="155"/>
      <c r="G52" s="443"/>
      <c r="H52" s="443"/>
      <c r="I52" s="436" t="s">
        <v>359</v>
      </c>
      <c r="J52" s="1027"/>
      <c r="K52" s="1028"/>
      <c r="L52" s="1029"/>
      <c r="M52" s="1030"/>
      <c r="N52" s="155"/>
    </row>
    <row r="53" spans="2:14" ht="20.100000000000001" customHeight="1">
      <c r="B53" s="443"/>
      <c r="C53" s="440"/>
      <c r="D53" s="440"/>
      <c r="E53" s="438"/>
      <c r="F53" s="155"/>
      <c r="G53" s="443"/>
      <c r="H53" s="443"/>
      <c r="I53" s="436" t="s">
        <v>359</v>
      </c>
      <c r="J53" s="1027"/>
      <c r="K53" s="1028"/>
      <c r="L53" s="1029"/>
      <c r="M53" s="1030"/>
      <c r="N53" s="155"/>
    </row>
    <row r="54" spans="2:14" ht="20.100000000000001" customHeight="1">
      <c r="B54" s="443"/>
      <c r="C54" s="440"/>
      <c r="D54" s="440"/>
      <c r="E54" s="438"/>
      <c r="F54" s="155"/>
      <c r="G54" s="443"/>
      <c r="H54" s="443"/>
      <c r="I54" s="436" t="s">
        <v>359</v>
      </c>
      <c r="J54" s="1033"/>
      <c r="K54" s="1034"/>
      <c r="L54" s="1029"/>
      <c r="M54" s="1030"/>
      <c r="N54" s="155"/>
    </row>
    <row r="55" spans="2:14" ht="20.100000000000001" customHeight="1">
      <c r="B55" s="443"/>
      <c r="C55" s="440"/>
      <c r="D55" s="440"/>
      <c r="E55" s="438"/>
      <c r="F55" s="155"/>
      <c r="G55" s="443"/>
      <c r="H55" s="443"/>
      <c r="I55" s="436" t="s">
        <v>359</v>
      </c>
      <c r="J55" s="1031"/>
      <c r="K55" s="1032"/>
      <c r="L55" s="1029"/>
      <c r="M55" s="1030"/>
      <c r="N55" s="155"/>
    </row>
    <row r="56" spans="2:14" ht="20.100000000000001" customHeight="1">
      <c r="B56" s="443"/>
      <c r="C56" s="440"/>
      <c r="D56" s="440"/>
      <c r="E56" s="438"/>
      <c r="F56" s="155"/>
      <c r="G56" s="443"/>
      <c r="H56" s="443"/>
      <c r="I56" s="436" t="s">
        <v>359</v>
      </c>
      <c r="J56" s="1031"/>
      <c r="K56" s="1032"/>
      <c r="L56" s="1029"/>
      <c r="M56" s="1030"/>
      <c r="N56" s="155"/>
    </row>
    <row r="57" spans="2:14" ht="20.100000000000001" customHeight="1">
      <c r="B57" s="443"/>
      <c r="C57" s="440"/>
      <c r="D57" s="440"/>
      <c r="E57" s="438"/>
      <c r="F57" s="155"/>
      <c r="G57" s="443"/>
      <c r="H57" s="443"/>
      <c r="I57" s="436" t="s">
        <v>359</v>
      </c>
      <c r="J57" s="1031"/>
      <c r="K57" s="1032"/>
      <c r="L57" s="1029"/>
      <c r="M57" s="1030"/>
      <c r="N57" s="155"/>
    </row>
    <row r="58" spans="2:14" ht="20.100000000000001" customHeight="1">
      <c r="B58" s="443"/>
      <c r="C58" s="440"/>
      <c r="D58" s="440"/>
      <c r="E58" s="438"/>
      <c r="F58" s="155"/>
      <c r="G58" s="443"/>
      <c r="H58" s="443"/>
      <c r="I58" s="436" t="s">
        <v>359</v>
      </c>
      <c r="J58" s="1031"/>
      <c r="K58" s="1032"/>
      <c r="L58" s="1029"/>
      <c r="M58" s="1030"/>
      <c r="N58" s="155"/>
    </row>
    <row r="59" spans="2:14" ht="20.100000000000001" customHeight="1">
      <c r="B59" s="443"/>
      <c r="C59" s="440"/>
      <c r="D59" s="440"/>
      <c r="E59" s="438"/>
      <c r="F59" s="155"/>
      <c r="G59" s="443"/>
      <c r="H59" s="443"/>
      <c r="I59" s="436" t="s">
        <v>359</v>
      </c>
      <c r="J59" s="1031"/>
      <c r="K59" s="1032"/>
      <c r="L59" s="1029"/>
      <c r="M59" s="1030"/>
      <c r="N59" s="155"/>
    </row>
    <row r="60" spans="2:14" ht="20.100000000000001" customHeight="1">
      <c r="B60" s="443"/>
      <c r="C60" s="440"/>
      <c r="D60" s="440"/>
      <c r="E60" s="438"/>
      <c r="F60" s="155"/>
      <c r="G60" s="443"/>
      <c r="H60" s="443"/>
      <c r="I60" s="436" t="s">
        <v>359</v>
      </c>
      <c r="J60" s="1031"/>
      <c r="K60" s="1032"/>
      <c r="L60" s="1029"/>
      <c r="M60" s="1030"/>
      <c r="N60" s="155"/>
    </row>
    <row r="61" spans="2:14" ht="20.100000000000001" customHeight="1">
      <c r="B61" s="443"/>
      <c r="C61" s="440"/>
      <c r="D61" s="440"/>
      <c r="E61" s="438"/>
      <c r="F61" s="155"/>
      <c r="G61" s="443"/>
      <c r="H61" s="443"/>
      <c r="I61" s="436" t="s">
        <v>359</v>
      </c>
      <c r="J61" s="1031"/>
      <c r="K61" s="1032"/>
      <c r="L61" s="1029"/>
      <c r="M61" s="1030"/>
      <c r="N61" s="155"/>
    </row>
    <row r="62" spans="2:14" ht="6.75" customHeight="1">
      <c r="B62" s="150"/>
      <c r="C62" s="147"/>
      <c r="D62" s="147"/>
      <c r="E62" s="148"/>
      <c r="F62" s="147"/>
      <c r="G62" s="149"/>
      <c r="H62" s="150"/>
      <c r="I62" s="149"/>
      <c r="J62" s="149"/>
      <c r="K62" s="148"/>
      <c r="L62" s="1035"/>
      <c r="M62" s="1036"/>
      <c r="N62" s="147"/>
    </row>
  </sheetData>
  <mergeCells count="80">
    <mergeCell ref="N3:N4"/>
    <mergeCell ref="B5:M5"/>
    <mergeCell ref="N6:N9"/>
    <mergeCell ref="B6:M6"/>
    <mergeCell ref="B7:M10"/>
    <mergeCell ref="N10:N17"/>
    <mergeCell ref="B12:M12"/>
    <mergeCell ref="K13:K15"/>
    <mergeCell ref="B16:M16"/>
    <mergeCell ref="M13:M15"/>
    <mergeCell ref="B34:M34"/>
    <mergeCell ref="B28:M28"/>
    <mergeCell ref="B30:M30"/>
    <mergeCell ref="B31:M31"/>
    <mergeCell ref="B32:M32"/>
    <mergeCell ref="B33:M33"/>
    <mergeCell ref="B35:M35"/>
    <mergeCell ref="B37:M37"/>
    <mergeCell ref="B38:M38"/>
    <mergeCell ref="B36:M36"/>
    <mergeCell ref="G40:G41"/>
    <mergeCell ref="H40:K40"/>
    <mergeCell ref="L39:M41"/>
    <mergeCell ref="B39:E39"/>
    <mergeCell ref="G39:K39"/>
    <mergeCell ref="B40:B41"/>
    <mergeCell ref="C40:C41"/>
    <mergeCell ref="D40:D41"/>
    <mergeCell ref="B19:M19"/>
    <mergeCell ref="B20:M20"/>
    <mergeCell ref="B29:M29"/>
    <mergeCell ref="B21:M21"/>
    <mergeCell ref="B25:M25"/>
    <mergeCell ref="B26:M26"/>
    <mergeCell ref="B27:M27"/>
    <mergeCell ref="B22:M22"/>
    <mergeCell ref="B23:M23"/>
    <mergeCell ref="B24:M24"/>
    <mergeCell ref="L45:M45"/>
    <mergeCell ref="E40:E41"/>
    <mergeCell ref="L44:M44"/>
    <mergeCell ref="L42:M42"/>
    <mergeCell ref="J43:K43"/>
    <mergeCell ref="L43:M43"/>
    <mergeCell ref="J45:K45"/>
    <mergeCell ref="J42:K42"/>
    <mergeCell ref="J44:K44"/>
    <mergeCell ref="J59:K59"/>
    <mergeCell ref="L59:M59"/>
    <mergeCell ref="L62:M62"/>
    <mergeCell ref="J60:K60"/>
    <mergeCell ref="L60:M60"/>
    <mergeCell ref="J61:K61"/>
    <mergeCell ref="L61:M61"/>
    <mergeCell ref="J58:K58"/>
    <mergeCell ref="L58:M58"/>
    <mergeCell ref="J55:K55"/>
    <mergeCell ref="L55:M55"/>
    <mergeCell ref="L50:M50"/>
    <mergeCell ref="J50:K50"/>
    <mergeCell ref="J52:K52"/>
    <mergeCell ref="L52:M52"/>
    <mergeCell ref="J53:K53"/>
    <mergeCell ref="L53:M53"/>
    <mergeCell ref="J57:K57"/>
    <mergeCell ref="L57:M57"/>
    <mergeCell ref="J56:K56"/>
    <mergeCell ref="L56:M56"/>
    <mergeCell ref="L54:M54"/>
    <mergeCell ref="J54:K54"/>
    <mergeCell ref="J46:K46"/>
    <mergeCell ref="L46:M46"/>
    <mergeCell ref="J51:K51"/>
    <mergeCell ref="J47:K47"/>
    <mergeCell ref="L47:M47"/>
    <mergeCell ref="L49:M49"/>
    <mergeCell ref="L51:M51"/>
    <mergeCell ref="J48:K48"/>
    <mergeCell ref="L48:M48"/>
    <mergeCell ref="J49:K49"/>
  </mergeCells>
  <dataValidations count="1">
    <dataValidation type="list" allowBlank="1" showInputMessage="1" showErrorMessage="1" sqref="J14" xr:uid="{00000000-0002-0000-2000-000000000000}">
      <formula1>"X"</formula1>
    </dataValidation>
  </dataValidations>
  <printOptions horizontalCentered="1"/>
  <pageMargins left="0" right="0" top="0.25" bottom="0.5" header="0.3" footer="0.3"/>
  <pageSetup scale="78" orientation="portrait" r:id="rId1"/>
  <headerFooter>
    <oddFooter>&amp;L&amp;9U.S. Copyright Office&amp;R&amp;9Form SA3E Long Form (Rev. 05-17)</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M55"/>
  <sheetViews>
    <sheetView showGridLines="0" workbookViewId="0">
      <selection activeCell="M1" sqref="M1"/>
    </sheetView>
  </sheetViews>
  <sheetFormatPr defaultColWidth="9.140625" defaultRowHeight="15"/>
  <cols>
    <col min="1" max="1" width="7.42578125" customWidth="1"/>
    <col min="2" max="2" width="13.5703125" customWidth="1"/>
    <col min="3" max="3" width="12.5703125" customWidth="1"/>
    <col min="4" max="5" width="12.42578125" customWidth="1"/>
    <col min="6" max="6" width="3.42578125" customWidth="1"/>
    <col min="7" max="7" width="12.42578125" customWidth="1"/>
    <col min="8" max="8" width="3.42578125" customWidth="1"/>
    <col min="9" max="9" width="12.5703125" customWidth="1"/>
    <col min="10" max="11" width="12.42578125" customWidth="1"/>
    <col min="12" max="12" width="3.42578125" customWidth="1"/>
    <col min="13" max="13" width="12.42578125" customWidth="1"/>
    <col min="14" max="14" width="13.85546875" customWidth="1"/>
  </cols>
  <sheetData>
    <row r="1" spans="2:13">
      <c r="B1" s="631" t="str">
        <f>CONCATENATE("ACCOUNTING PERIOD:  ",'General Data Input tab'!$D$2)</f>
        <v>ACCOUNTING PERIOD:  0</v>
      </c>
      <c r="F1" s="280"/>
      <c r="L1" s="284"/>
      <c r="M1" s="280" t="s">
        <v>816</v>
      </c>
    </row>
    <row r="2" spans="2:13" ht="5.25" customHeight="1">
      <c r="D2" s="164"/>
      <c r="E2" s="164"/>
    </row>
    <row r="3" spans="2:13" s="146" customFormat="1" ht="15" customHeight="1">
      <c r="B3" s="1008" t="s">
        <v>638</v>
      </c>
      <c r="C3" s="76" t="s">
        <v>637</v>
      </c>
      <c r="D3" s="683"/>
      <c r="E3" s="683"/>
      <c r="F3" s="683"/>
      <c r="G3" s="683"/>
      <c r="H3" s="683"/>
      <c r="I3" s="683"/>
      <c r="J3" s="683"/>
      <c r="K3" s="683"/>
      <c r="L3" s="158"/>
      <c r="M3" s="667" t="s">
        <v>410</v>
      </c>
    </row>
    <row r="4" spans="2:13" s="146" customFormat="1" ht="20.25" customHeight="1">
      <c r="B4" s="1009"/>
      <c r="C4" s="211">
        <f>'General Data Input tab'!$C$17</f>
        <v>0</v>
      </c>
      <c r="D4" s="662"/>
      <c r="E4" s="662"/>
      <c r="F4" s="662"/>
      <c r="G4" s="662"/>
      <c r="H4" s="662"/>
      <c r="I4" s="662"/>
      <c r="J4" s="662"/>
      <c r="K4" s="662"/>
      <c r="L4" s="995" t="str">
        <f>IF('General Data Input tab'!K14&gt;0,'General Data Input tab'!K14," ")</f>
        <v xml:space="preserve"> </v>
      </c>
      <c r="M4" s="996"/>
    </row>
    <row r="5" spans="2:13" ht="5.25" customHeight="1">
      <c r="B5" s="163"/>
      <c r="C5" s="1010"/>
      <c r="D5" s="1011"/>
      <c r="E5" s="1011"/>
      <c r="F5" s="1011"/>
      <c r="G5" s="1011"/>
      <c r="H5" s="1011"/>
      <c r="I5" s="1011"/>
      <c r="J5" s="1011"/>
      <c r="K5" s="1011"/>
      <c r="L5" s="1011"/>
      <c r="M5" s="1012"/>
    </row>
    <row r="6" spans="2:13" ht="20.25" customHeight="1">
      <c r="B6" s="1014" t="s">
        <v>379</v>
      </c>
      <c r="C6" s="285" t="s">
        <v>380</v>
      </c>
      <c r="D6" s="444"/>
      <c r="E6" s="444"/>
      <c r="F6" s="444"/>
      <c r="G6" s="25"/>
      <c r="H6" s="25"/>
      <c r="I6" s="25"/>
      <c r="J6" s="25"/>
      <c r="K6" s="25"/>
      <c r="L6" s="25"/>
      <c r="M6" s="180"/>
    </row>
    <row r="7" spans="2:13" ht="12.95" customHeight="1">
      <c r="B7" s="1014"/>
      <c r="C7" s="1092" t="s">
        <v>621</v>
      </c>
      <c r="D7" s="1092"/>
      <c r="E7" s="1092"/>
      <c r="F7" s="1092"/>
      <c r="G7" s="1092"/>
      <c r="H7" s="1092"/>
      <c r="I7" s="1092"/>
      <c r="J7" s="1092"/>
      <c r="K7" s="1092"/>
      <c r="L7" s="1092"/>
      <c r="M7" s="1093"/>
    </row>
    <row r="8" spans="2:13" ht="12.95" customHeight="1">
      <c r="B8" s="1014"/>
      <c r="C8" s="1092" t="s">
        <v>378</v>
      </c>
      <c r="D8" s="1092"/>
      <c r="E8" s="1092"/>
      <c r="F8" s="1092"/>
      <c r="G8" s="1092"/>
      <c r="H8" s="1092"/>
      <c r="I8" s="1092"/>
      <c r="J8" s="1092"/>
      <c r="K8" s="1092"/>
      <c r="L8" s="1092"/>
      <c r="M8" s="1093"/>
    </row>
    <row r="9" spans="2:13" ht="12.95" customHeight="1">
      <c r="B9" s="1014"/>
      <c r="C9" s="1092" t="s">
        <v>377</v>
      </c>
      <c r="D9" s="1092"/>
      <c r="E9" s="1092"/>
      <c r="F9" s="1092"/>
      <c r="G9" s="1092"/>
      <c r="H9" s="1092"/>
      <c r="I9" s="1092"/>
      <c r="J9" s="1092"/>
      <c r="K9" s="1092"/>
      <c r="L9" s="1092"/>
      <c r="M9" s="1093"/>
    </row>
    <row r="10" spans="2:13" ht="12.95" customHeight="1">
      <c r="B10" s="1004" t="s">
        <v>624</v>
      </c>
      <c r="C10" s="1105" t="s">
        <v>622</v>
      </c>
      <c r="D10" s="1105"/>
      <c r="E10" s="1105"/>
      <c r="F10" s="1105"/>
      <c r="G10" s="1105"/>
      <c r="H10" s="1105"/>
      <c r="I10" s="1105"/>
      <c r="J10" s="1105"/>
      <c r="K10" s="1105"/>
      <c r="L10" s="1105"/>
      <c r="M10" s="1106"/>
    </row>
    <row r="11" spans="2:13" ht="12.95" customHeight="1">
      <c r="B11" s="1004"/>
      <c r="C11" s="1092" t="s">
        <v>375</v>
      </c>
      <c r="D11" s="1092"/>
      <c r="E11" s="1092"/>
      <c r="F11" s="1092"/>
      <c r="G11" s="1092"/>
      <c r="H11" s="1092"/>
      <c r="I11" s="1092"/>
      <c r="J11" s="1092"/>
      <c r="K11" s="1092"/>
      <c r="L11" s="1092"/>
      <c r="M11" s="1093"/>
    </row>
    <row r="12" spans="2:13" ht="12.95" customHeight="1">
      <c r="B12" s="1004"/>
      <c r="C12" s="1105" t="s">
        <v>623</v>
      </c>
      <c r="D12" s="1105"/>
      <c r="E12" s="1105"/>
      <c r="F12" s="1105"/>
      <c r="G12" s="1105"/>
      <c r="H12" s="1105"/>
      <c r="I12" s="1105"/>
      <c r="J12" s="1105"/>
      <c r="K12" s="1105"/>
      <c r="L12" s="1105"/>
      <c r="M12" s="1106"/>
    </row>
    <row r="13" spans="2:13" ht="12.95" customHeight="1">
      <c r="B13" s="1004"/>
      <c r="C13" s="1092" t="s">
        <v>374</v>
      </c>
      <c r="D13" s="1092"/>
      <c r="E13" s="1092"/>
      <c r="F13" s="1092"/>
      <c r="G13" s="1092"/>
      <c r="H13" s="1092"/>
      <c r="I13" s="1092"/>
      <c r="J13" s="1092"/>
      <c r="K13" s="1092"/>
      <c r="L13" s="1092"/>
      <c r="M13" s="1093"/>
    </row>
    <row r="14" spans="2:13" ht="12.95" customHeight="1">
      <c r="B14" s="646"/>
      <c r="C14" s="1091" t="s">
        <v>398</v>
      </c>
      <c r="D14" s="1092"/>
      <c r="E14" s="1092"/>
      <c r="F14" s="1092"/>
      <c r="G14" s="1092"/>
      <c r="H14" s="1092"/>
      <c r="I14" s="1092"/>
      <c r="J14" s="1092"/>
      <c r="K14" s="1092"/>
      <c r="L14" s="1092"/>
      <c r="M14" s="1093"/>
    </row>
    <row r="15" spans="2:13" ht="12.95" customHeight="1">
      <c r="B15" s="646"/>
      <c r="C15" s="1091" t="s">
        <v>399</v>
      </c>
      <c r="D15" s="1092"/>
      <c r="E15" s="1092"/>
      <c r="F15" s="1092"/>
      <c r="G15" s="1092"/>
      <c r="H15" s="1092"/>
      <c r="I15" s="1092"/>
      <c r="J15" s="1092"/>
      <c r="K15" s="1092"/>
      <c r="L15" s="1092"/>
      <c r="M15" s="1093"/>
    </row>
    <row r="16" spans="2:13" ht="12.95" customHeight="1">
      <c r="B16" s="646"/>
      <c r="C16" s="1091" t="s">
        <v>400</v>
      </c>
      <c r="D16" s="1092"/>
      <c r="E16" s="1092"/>
      <c r="F16" s="1092"/>
      <c r="G16" s="1092"/>
      <c r="H16" s="1092"/>
      <c r="I16" s="1092"/>
      <c r="J16" s="1092"/>
      <c r="K16" s="1092"/>
      <c r="L16" s="1092"/>
      <c r="M16" s="1093"/>
    </row>
    <row r="17" spans="2:13" ht="12.95" customHeight="1">
      <c r="B17" s="646"/>
      <c r="C17" s="1091" t="s">
        <v>401</v>
      </c>
      <c r="D17" s="1092"/>
      <c r="E17" s="1092"/>
      <c r="F17" s="1092"/>
      <c r="G17" s="1092"/>
      <c r="H17" s="1092"/>
      <c r="I17" s="1092"/>
      <c r="J17" s="1092"/>
      <c r="K17" s="1092"/>
      <c r="L17" s="1092"/>
      <c r="M17" s="1093"/>
    </row>
    <row r="18" spans="2:13" ht="12.95" customHeight="1">
      <c r="B18" s="646"/>
      <c r="C18" s="1091" t="s">
        <v>402</v>
      </c>
      <c r="D18" s="1092"/>
      <c r="E18" s="1092"/>
      <c r="F18" s="1092"/>
      <c r="G18" s="1092"/>
      <c r="H18" s="1092"/>
      <c r="I18" s="1092"/>
      <c r="J18" s="1092"/>
      <c r="K18" s="1092"/>
      <c r="L18" s="1092"/>
      <c r="M18" s="1093"/>
    </row>
    <row r="19" spans="2:13" ht="12.95" customHeight="1">
      <c r="B19" s="646"/>
      <c r="C19" s="1091" t="s">
        <v>403</v>
      </c>
      <c r="D19" s="1092"/>
      <c r="E19" s="1092"/>
      <c r="F19" s="1092"/>
      <c r="G19" s="1092"/>
      <c r="H19" s="1092"/>
      <c r="I19" s="1092"/>
      <c r="J19" s="1092"/>
      <c r="K19" s="1092"/>
      <c r="L19" s="1092"/>
      <c r="M19" s="1093"/>
    </row>
    <row r="20" spans="2:13" ht="12.95" customHeight="1">
      <c r="B20" s="286"/>
      <c r="C20" s="1099" t="s">
        <v>404</v>
      </c>
      <c r="D20" s="1099"/>
      <c r="E20" s="1099"/>
      <c r="F20" s="1099"/>
      <c r="G20" s="1099"/>
      <c r="H20" s="1099"/>
      <c r="I20" s="1099"/>
      <c r="J20" s="1099"/>
      <c r="K20" s="1099"/>
      <c r="L20" s="1099"/>
      <c r="M20" s="1100"/>
    </row>
    <row r="21" spans="2:13" ht="27.75" customHeight="1">
      <c r="B21" s="287"/>
      <c r="C21" s="896" t="s">
        <v>373</v>
      </c>
      <c r="D21" s="897"/>
      <c r="E21" s="897"/>
      <c r="F21" s="897"/>
      <c r="G21" s="897"/>
      <c r="H21" s="897"/>
      <c r="I21" s="897"/>
      <c r="J21" s="897"/>
      <c r="K21" s="897"/>
      <c r="L21" s="897"/>
      <c r="M21" s="898"/>
    </row>
    <row r="22" spans="2:13" ht="27.75" customHeight="1">
      <c r="B22" s="288"/>
      <c r="C22" s="1101" t="s">
        <v>352</v>
      </c>
      <c r="D22" s="984" t="s">
        <v>372</v>
      </c>
      <c r="E22" s="999"/>
      <c r="F22" s="999"/>
      <c r="G22" s="1000"/>
      <c r="H22" s="8"/>
      <c r="I22" s="1103" t="s">
        <v>352</v>
      </c>
      <c r="J22" s="984" t="s">
        <v>372</v>
      </c>
      <c r="K22" s="999"/>
      <c r="L22" s="999"/>
      <c r="M22" s="1000"/>
    </row>
    <row r="23" spans="2:13">
      <c r="B23" s="289"/>
      <c r="C23" s="1101"/>
      <c r="D23" s="1094" t="s">
        <v>370</v>
      </c>
      <c r="E23" s="1096" t="s">
        <v>371</v>
      </c>
      <c r="F23" s="1097"/>
      <c r="G23" s="1098"/>
      <c r="H23" s="8"/>
      <c r="I23" s="1103"/>
      <c r="J23" s="1094" t="s">
        <v>370</v>
      </c>
      <c r="K23" s="1096" t="s">
        <v>371</v>
      </c>
      <c r="L23" s="1097"/>
      <c r="M23" s="1098"/>
    </row>
    <row r="24" spans="2:13">
      <c r="B24" s="289"/>
      <c r="C24" s="1102"/>
      <c r="D24" s="1095"/>
      <c r="E24" s="451" t="s">
        <v>9</v>
      </c>
      <c r="F24" s="452"/>
      <c r="G24" s="453" t="s">
        <v>10</v>
      </c>
      <c r="H24" s="8"/>
      <c r="I24" s="1104"/>
      <c r="J24" s="1095"/>
      <c r="K24" s="451" t="s">
        <v>9</v>
      </c>
      <c r="L24" s="452"/>
      <c r="M24" s="453" t="s">
        <v>10</v>
      </c>
    </row>
    <row r="25" spans="2:13" ht="20.100000000000001" customHeight="1">
      <c r="B25" s="289"/>
      <c r="C25" s="445"/>
      <c r="D25" s="446"/>
      <c r="E25" s="447"/>
      <c r="F25" s="290" t="s">
        <v>359</v>
      </c>
      <c r="G25" s="445"/>
      <c r="H25" s="8"/>
      <c r="I25" s="446"/>
      <c r="J25" s="446"/>
      <c r="K25" s="447"/>
      <c r="L25" s="290" t="s">
        <v>359</v>
      </c>
      <c r="M25" s="445"/>
    </row>
    <row r="26" spans="2:13" ht="20.100000000000001" customHeight="1">
      <c r="B26" s="289"/>
      <c r="C26" s="448"/>
      <c r="D26" s="449"/>
      <c r="E26" s="450"/>
      <c r="F26" s="291" t="s">
        <v>359</v>
      </c>
      <c r="G26" s="448"/>
      <c r="H26" s="8"/>
      <c r="I26" s="449"/>
      <c r="J26" s="449"/>
      <c r="K26" s="450"/>
      <c r="L26" s="291" t="s">
        <v>359</v>
      </c>
      <c r="M26" s="448"/>
    </row>
    <row r="27" spans="2:13" ht="20.100000000000001" customHeight="1">
      <c r="B27" s="289"/>
      <c r="C27" s="448"/>
      <c r="D27" s="449"/>
      <c r="E27" s="450"/>
      <c r="F27" s="291" t="s">
        <v>359</v>
      </c>
      <c r="G27" s="448"/>
      <c r="H27" s="8"/>
      <c r="I27" s="449"/>
      <c r="J27" s="449"/>
      <c r="K27" s="450"/>
      <c r="L27" s="291" t="s">
        <v>359</v>
      </c>
      <c r="M27" s="448"/>
    </row>
    <row r="28" spans="2:13" ht="20.100000000000001" customHeight="1">
      <c r="B28" s="289"/>
      <c r="C28" s="448"/>
      <c r="D28" s="449"/>
      <c r="E28" s="450"/>
      <c r="F28" s="291" t="s">
        <v>359</v>
      </c>
      <c r="G28" s="448"/>
      <c r="H28" s="8"/>
      <c r="I28" s="449"/>
      <c r="J28" s="449"/>
      <c r="K28" s="450"/>
      <c r="L28" s="291" t="s">
        <v>359</v>
      </c>
      <c r="M28" s="448"/>
    </row>
    <row r="29" spans="2:13" ht="20.100000000000001" customHeight="1">
      <c r="B29" s="289"/>
      <c r="C29" s="448"/>
      <c r="D29" s="449"/>
      <c r="E29" s="450"/>
      <c r="F29" s="291" t="s">
        <v>359</v>
      </c>
      <c r="G29" s="448"/>
      <c r="H29" s="8"/>
      <c r="I29" s="449"/>
      <c r="J29" s="449"/>
      <c r="K29" s="450"/>
      <c r="L29" s="291" t="s">
        <v>359</v>
      </c>
      <c r="M29" s="448"/>
    </row>
    <row r="30" spans="2:13" ht="20.100000000000001" customHeight="1">
      <c r="B30" s="8"/>
      <c r="C30" s="448"/>
      <c r="D30" s="449"/>
      <c r="E30" s="450"/>
      <c r="F30" s="291" t="s">
        <v>359</v>
      </c>
      <c r="G30" s="448"/>
      <c r="H30" s="8"/>
      <c r="I30" s="449"/>
      <c r="J30" s="449"/>
      <c r="K30" s="450"/>
      <c r="L30" s="291" t="s">
        <v>359</v>
      </c>
      <c r="M30" s="448"/>
    </row>
    <row r="31" spans="2:13" ht="20.100000000000001" customHeight="1">
      <c r="B31" s="8"/>
      <c r="C31" s="448"/>
      <c r="D31" s="449"/>
      <c r="E31" s="450"/>
      <c r="F31" s="291" t="s">
        <v>359</v>
      </c>
      <c r="G31" s="448"/>
      <c r="H31" s="8"/>
      <c r="I31" s="449"/>
      <c r="J31" s="449"/>
      <c r="K31" s="450"/>
      <c r="L31" s="291" t="s">
        <v>359</v>
      </c>
      <c r="M31" s="448"/>
    </row>
    <row r="32" spans="2:13" ht="20.100000000000001" customHeight="1">
      <c r="B32" s="8"/>
      <c r="C32" s="448"/>
      <c r="D32" s="449"/>
      <c r="E32" s="450"/>
      <c r="F32" s="291" t="s">
        <v>359</v>
      </c>
      <c r="G32" s="448"/>
      <c r="H32" s="8"/>
      <c r="I32" s="449"/>
      <c r="J32" s="449"/>
      <c r="K32" s="450"/>
      <c r="L32" s="291" t="s">
        <v>359</v>
      </c>
      <c r="M32" s="448"/>
    </row>
    <row r="33" spans="2:13" ht="20.100000000000001" customHeight="1">
      <c r="B33" s="8"/>
      <c r="C33" s="448"/>
      <c r="D33" s="449"/>
      <c r="E33" s="450"/>
      <c r="F33" s="291" t="s">
        <v>359</v>
      </c>
      <c r="G33" s="448"/>
      <c r="H33" s="8"/>
      <c r="I33" s="449"/>
      <c r="J33" s="449"/>
      <c r="K33" s="450"/>
      <c r="L33" s="291" t="s">
        <v>359</v>
      </c>
      <c r="M33" s="448"/>
    </row>
    <row r="34" spans="2:13" ht="20.100000000000001" customHeight="1">
      <c r="B34" s="8"/>
      <c r="C34" s="448"/>
      <c r="D34" s="449"/>
      <c r="E34" s="450"/>
      <c r="F34" s="291" t="s">
        <v>359</v>
      </c>
      <c r="G34" s="448"/>
      <c r="H34" s="8"/>
      <c r="I34" s="449"/>
      <c r="J34" s="449"/>
      <c r="K34" s="450"/>
      <c r="L34" s="291" t="s">
        <v>359</v>
      </c>
      <c r="M34" s="448"/>
    </row>
    <row r="35" spans="2:13" ht="20.100000000000001" customHeight="1">
      <c r="B35" s="8"/>
      <c r="C35" s="448"/>
      <c r="D35" s="449"/>
      <c r="E35" s="450"/>
      <c r="F35" s="291" t="s">
        <v>359</v>
      </c>
      <c r="G35" s="448"/>
      <c r="H35" s="8"/>
      <c r="I35" s="449"/>
      <c r="J35" s="449"/>
      <c r="K35" s="450"/>
      <c r="L35" s="291" t="s">
        <v>359</v>
      </c>
      <c r="M35" s="448"/>
    </row>
    <row r="36" spans="2:13" ht="20.100000000000001" customHeight="1">
      <c r="B36" s="8"/>
      <c r="C36" s="448"/>
      <c r="D36" s="449"/>
      <c r="E36" s="450"/>
      <c r="F36" s="291" t="s">
        <v>359</v>
      </c>
      <c r="G36" s="448"/>
      <c r="H36" s="8"/>
      <c r="I36" s="449"/>
      <c r="J36" s="449"/>
      <c r="K36" s="450"/>
      <c r="L36" s="291" t="s">
        <v>359</v>
      </c>
      <c r="M36" s="448"/>
    </row>
    <row r="37" spans="2:13" ht="20.100000000000001" customHeight="1">
      <c r="B37" s="8"/>
      <c r="C37" s="448"/>
      <c r="D37" s="449"/>
      <c r="E37" s="450"/>
      <c r="F37" s="291" t="s">
        <v>359</v>
      </c>
      <c r="G37" s="448"/>
      <c r="H37" s="8"/>
      <c r="I37" s="449"/>
      <c r="J37" s="449"/>
      <c r="K37" s="450"/>
      <c r="L37" s="291" t="s">
        <v>359</v>
      </c>
      <c r="M37" s="448"/>
    </row>
    <row r="38" spans="2:13" ht="20.100000000000001" customHeight="1">
      <c r="B38" s="8"/>
      <c r="C38" s="448"/>
      <c r="D38" s="449"/>
      <c r="E38" s="450"/>
      <c r="F38" s="291" t="s">
        <v>359</v>
      </c>
      <c r="G38" s="448"/>
      <c r="H38" s="8"/>
      <c r="I38" s="449"/>
      <c r="J38" s="449"/>
      <c r="K38" s="450"/>
      <c r="L38" s="291" t="s">
        <v>359</v>
      </c>
      <c r="M38" s="448"/>
    </row>
    <row r="39" spans="2:13" ht="20.100000000000001" customHeight="1">
      <c r="B39" s="8"/>
      <c r="C39" s="448"/>
      <c r="D39" s="449"/>
      <c r="E39" s="450"/>
      <c r="F39" s="291" t="s">
        <v>359</v>
      </c>
      <c r="G39" s="448"/>
      <c r="H39" s="8"/>
      <c r="I39" s="449"/>
      <c r="J39" s="449"/>
      <c r="K39" s="450"/>
      <c r="L39" s="291" t="s">
        <v>359</v>
      </c>
      <c r="M39" s="448"/>
    </row>
    <row r="40" spans="2:13" ht="20.100000000000001" customHeight="1">
      <c r="B40" s="8"/>
      <c r="C40" s="448"/>
      <c r="D40" s="449"/>
      <c r="E40" s="450"/>
      <c r="F40" s="291" t="s">
        <v>359</v>
      </c>
      <c r="G40" s="448"/>
      <c r="H40" s="8"/>
      <c r="I40" s="449"/>
      <c r="J40" s="449"/>
      <c r="K40" s="450"/>
      <c r="L40" s="291" t="s">
        <v>359</v>
      </c>
      <c r="M40" s="448"/>
    </row>
    <row r="41" spans="2:13" ht="20.100000000000001" customHeight="1">
      <c r="B41" s="8"/>
      <c r="C41" s="448"/>
      <c r="D41" s="449"/>
      <c r="E41" s="450"/>
      <c r="F41" s="291" t="s">
        <v>359</v>
      </c>
      <c r="G41" s="448"/>
      <c r="H41" s="8"/>
      <c r="I41" s="449"/>
      <c r="J41" s="449"/>
      <c r="K41" s="450"/>
      <c r="L41" s="291" t="s">
        <v>359</v>
      </c>
      <c r="M41" s="448"/>
    </row>
    <row r="42" spans="2:13" ht="20.100000000000001" customHeight="1">
      <c r="B42" s="8"/>
      <c r="C42" s="448"/>
      <c r="D42" s="449"/>
      <c r="E42" s="450"/>
      <c r="F42" s="291" t="s">
        <v>359</v>
      </c>
      <c r="G42" s="448"/>
      <c r="H42" s="8"/>
      <c r="I42" s="449"/>
      <c r="J42" s="449"/>
      <c r="K42" s="450"/>
      <c r="L42" s="291" t="s">
        <v>359</v>
      </c>
      <c r="M42" s="448"/>
    </row>
    <row r="43" spans="2:13" ht="20.100000000000001" customHeight="1">
      <c r="B43" s="8"/>
      <c r="C43" s="448"/>
      <c r="D43" s="449"/>
      <c r="E43" s="450"/>
      <c r="F43" s="291" t="s">
        <v>359</v>
      </c>
      <c r="G43" s="448"/>
      <c r="H43" s="8"/>
      <c r="I43" s="449"/>
      <c r="J43" s="449"/>
      <c r="K43" s="450"/>
      <c r="L43" s="291" t="s">
        <v>359</v>
      </c>
      <c r="M43" s="448"/>
    </row>
    <row r="44" spans="2:13" ht="20.100000000000001" customHeight="1">
      <c r="B44" s="8"/>
      <c r="C44" s="448"/>
      <c r="D44" s="449"/>
      <c r="E44" s="450"/>
      <c r="F44" s="291" t="s">
        <v>359</v>
      </c>
      <c r="G44" s="448"/>
      <c r="H44" s="8"/>
      <c r="I44" s="449"/>
      <c r="J44" s="449"/>
      <c r="K44" s="450"/>
      <c r="L44" s="291" t="s">
        <v>359</v>
      </c>
      <c r="M44" s="448"/>
    </row>
    <row r="45" spans="2:13" ht="20.100000000000001" customHeight="1">
      <c r="B45" s="8"/>
      <c r="C45" s="448"/>
      <c r="D45" s="449"/>
      <c r="E45" s="450"/>
      <c r="F45" s="291" t="s">
        <v>359</v>
      </c>
      <c r="G45" s="448"/>
      <c r="H45" s="8"/>
      <c r="I45" s="449"/>
      <c r="J45" s="449"/>
      <c r="K45" s="450"/>
      <c r="L45" s="291" t="s">
        <v>359</v>
      </c>
      <c r="M45" s="448"/>
    </row>
    <row r="46" spans="2:13" ht="20.100000000000001" customHeight="1">
      <c r="B46" s="8"/>
      <c r="C46" s="448"/>
      <c r="D46" s="449"/>
      <c r="E46" s="450"/>
      <c r="F46" s="291" t="s">
        <v>359</v>
      </c>
      <c r="G46" s="448"/>
      <c r="H46" s="8"/>
      <c r="I46" s="449"/>
      <c r="J46" s="449"/>
      <c r="K46" s="450"/>
      <c r="L46" s="291" t="s">
        <v>359</v>
      </c>
      <c r="M46" s="448"/>
    </row>
    <row r="47" spans="2:13" ht="20.100000000000001" customHeight="1">
      <c r="B47" s="8"/>
      <c r="C47" s="448"/>
      <c r="D47" s="449"/>
      <c r="E47" s="450"/>
      <c r="F47" s="291" t="s">
        <v>359</v>
      </c>
      <c r="G47" s="448"/>
      <c r="H47" s="8"/>
      <c r="I47" s="449"/>
      <c r="J47" s="449"/>
      <c r="K47" s="450"/>
      <c r="L47" s="291" t="s">
        <v>359</v>
      </c>
      <c r="M47" s="448"/>
    </row>
    <row r="48" spans="2:13" ht="20.100000000000001" customHeight="1">
      <c r="B48" s="8"/>
      <c r="C48" s="448"/>
      <c r="D48" s="449"/>
      <c r="E48" s="450"/>
      <c r="F48" s="291" t="s">
        <v>359</v>
      </c>
      <c r="G48" s="448"/>
      <c r="H48" s="8"/>
      <c r="I48" s="449"/>
      <c r="J48" s="449"/>
      <c r="K48" s="450"/>
      <c r="L48" s="291" t="s">
        <v>359</v>
      </c>
      <c r="M48" s="448"/>
    </row>
    <row r="49" spans="2:13" ht="20.100000000000001" customHeight="1">
      <c r="B49" s="8"/>
      <c r="C49" s="448"/>
      <c r="D49" s="449"/>
      <c r="E49" s="450"/>
      <c r="F49" s="291" t="s">
        <v>359</v>
      </c>
      <c r="G49" s="448"/>
      <c r="H49" s="8"/>
      <c r="I49" s="449"/>
      <c r="J49" s="449"/>
      <c r="K49" s="450"/>
      <c r="L49" s="291" t="s">
        <v>359</v>
      </c>
      <c r="M49" s="448"/>
    </row>
    <row r="50" spans="2:13" ht="20.100000000000001" customHeight="1">
      <c r="B50" s="8"/>
      <c r="C50" s="448"/>
      <c r="D50" s="449"/>
      <c r="E50" s="450"/>
      <c r="F50" s="291" t="s">
        <v>359</v>
      </c>
      <c r="G50" s="448"/>
      <c r="H50" s="8"/>
      <c r="I50" s="449"/>
      <c r="J50" s="449"/>
      <c r="K50" s="450"/>
      <c r="L50" s="291" t="s">
        <v>359</v>
      </c>
      <c r="M50" s="448"/>
    </row>
    <row r="51" spans="2:13" ht="20.100000000000001" customHeight="1">
      <c r="B51" s="8"/>
      <c r="C51" s="448"/>
      <c r="D51" s="449"/>
      <c r="E51" s="450"/>
      <c r="F51" s="291" t="s">
        <v>359</v>
      </c>
      <c r="G51" s="448"/>
      <c r="H51" s="8"/>
      <c r="I51" s="449"/>
      <c r="J51" s="449"/>
      <c r="K51" s="450"/>
      <c r="L51" s="291" t="s">
        <v>359</v>
      </c>
      <c r="M51" s="448"/>
    </row>
    <row r="52" spans="2:13" ht="20.100000000000001" customHeight="1">
      <c r="B52" s="8"/>
      <c r="C52" s="448"/>
      <c r="D52" s="449"/>
      <c r="E52" s="450"/>
      <c r="F52" s="291" t="s">
        <v>359</v>
      </c>
      <c r="G52" s="448"/>
      <c r="H52" s="8"/>
      <c r="I52" s="449"/>
      <c r="J52" s="449"/>
      <c r="K52" s="450"/>
      <c r="L52" s="291" t="s">
        <v>359</v>
      </c>
      <c r="M52" s="448"/>
    </row>
    <row r="53" spans="2:13" ht="20.100000000000001" customHeight="1">
      <c r="B53" s="8"/>
      <c r="C53" s="448"/>
      <c r="D53" s="449"/>
      <c r="E53" s="450"/>
      <c r="F53" s="291" t="s">
        <v>359</v>
      </c>
      <c r="G53" s="448"/>
      <c r="H53" s="8"/>
      <c r="I53" s="449"/>
      <c r="J53" s="449"/>
      <c r="K53" s="450"/>
      <c r="L53" s="291" t="s">
        <v>359</v>
      </c>
      <c r="M53" s="448"/>
    </row>
    <row r="54" spans="2:13" ht="20.100000000000001" customHeight="1">
      <c r="B54" s="8"/>
      <c r="C54" s="448"/>
      <c r="D54" s="449"/>
      <c r="E54" s="450"/>
      <c r="F54" s="291" t="s">
        <v>359</v>
      </c>
      <c r="G54" s="448"/>
      <c r="H54" s="8"/>
      <c r="I54" s="449"/>
      <c r="J54" s="449"/>
      <c r="K54" s="450"/>
      <c r="L54" s="291" t="s">
        <v>359</v>
      </c>
      <c r="M54" s="448"/>
    </row>
    <row r="55" spans="2:13" ht="9.75" customHeight="1">
      <c r="B55" s="9"/>
      <c r="C55" s="292"/>
      <c r="D55" s="292"/>
      <c r="E55" s="292"/>
      <c r="F55" s="6"/>
      <c r="G55" s="36"/>
      <c r="H55" s="9"/>
      <c r="I55" s="293"/>
      <c r="J55" s="6"/>
      <c r="K55" s="292"/>
      <c r="L55" s="6"/>
      <c r="M55" s="36"/>
    </row>
  </sheetData>
  <mergeCells count="28">
    <mergeCell ref="B3:B4"/>
    <mergeCell ref="B10:B13"/>
    <mergeCell ref="C10:M10"/>
    <mergeCell ref="C11:M11"/>
    <mergeCell ref="C12:M12"/>
    <mergeCell ref="B6:B9"/>
    <mergeCell ref="C7:M7"/>
    <mergeCell ref="C8:M8"/>
    <mergeCell ref="C13:M13"/>
    <mergeCell ref="L4:M4"/>
    <mergeCell ref="C5:M5"/>
    <mergeCell ref="C9:M9"/>
    <mergeCell ref="C14:M14"/>
    <mergeCell ref="C16:M16"/>
    <mergeCell ref="D23:D24"/>
    <mergeCell ref="E23:G23"/>
    <mergeCell ref="C19:M19"/>
    <mergeCell ref="C20:M20"/>
    <mergeCell ref="J23:J24"/>
    <mergeCell ref="K23:M23"/>
    <mergeCell ref="C21:M21"/>
    <mergeCell ref="C22:C24"/>
    <mergeCell ref="D22:G22"/>
    <mergeCell ref="I22:I24"/>
    <mergeCell ref="J22:M22"/>
    <mergeCell ref="C18:M18"/>
    <mergeCell ref="C17:M17"/>
    <mergeCell ref="C15:M15"/>
  </mergeCells>
  <printOptions horizontalCentered="1"/>
  <pageMargins left="0" right="0" top="0.25" bottom="0.5" header="0.3" footer="0.3"/>
  <pageSetup scale="79" orientation="portrait" r:id="rId1"/>
  <headerFooter>
    <oddFooter>&amp;L&amp;9U.S. Copyright Office&amp;R&amp;9Form SA3E Long Form (Rev. 05-17)</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pageSetUpPr fitToPage="1"/>
  </sheetPr>
  <dimension ref="A1:N78"/>
  <sheetViews>
    <sheetView showGridLines="0" topLeftCell="A50" zoomScale="110" zoomScaleNormal="110" workbookViewId="0">
      <selection activeCell="K62" sqref="K62:K63"/>
    </sheetView>
  </sheetViews>
  <sheetFormatPr defaultColWidth="9.140625" defaultRowHeight="15"/>
  <cols>
    <col min="2" max="2" width="1.85546875" customWidth="1"/>
    <col min="3" max="3" width="3.85546875" customWidth="1"/>
    <col min="4" max="4" width="1" customWidth="1"/>
    <col min="5" max="5" width="2.5703125" customWidth="1"/>
    <col min="6" max="6" width="3.42578125" customWidth="1"/>
    <col min="7" max="7" width="32" customWidth="1"/>
    <col min="8" max="8" width="2.5703125" customWidth="1"/>
    <col min="9" max="9" width="31.85546875" customWidth="1"/>
    <col min="10" max="10" width="5.5703125" customWidth="1"/>
    <col min="11" max="11" width="23.42578125" customWidth="1"/>
    <col min="12" max="12" width="2.5703125" customWidth="1"/>
    <col min="13" max="13" width="16.42578125" customWidth="1"/>
  </cols>
  <sheetData>
    <row r="1" spans="2:13">
      <c r="M1" s="684" t="str">
        <f>CONCATENATE("ACCOUNTING PERIOD:  ",'General Data Input tab'!$D$2)</f>
        <v>ACCOUNTING PERIOD:  0</v>
      </c>
    </row>
    <row r="2" spans="2:13">
      <c r="B2" s="23" t="s">
        <v>817</v>
      </c>
      <c r="C2" s="1"/>
    </row>
    <row r="3" spans="2:13" ht="15" customHeight="1">
      <c r="B3" s="2"/>
      <c r="C3" s="76" t="s">
        <v>637</v>
      </c>
      <c r="D3" s="3"/>
      <c r="E3" s="3"/>
      <c r="F3" s="3"/>
      <c r="G3" s="3"/>
      <c r="H3" s="3"/>
      <c r="I3" s="3"/>
      <c r="J3" s="3"/>
      <c r="K3" s="3"/>
      <c r="L3" s="667" t="s">
        <v>410</v>
      </c>
      <c r="M3" s="1002" t="s">
        <v>638</v>
      </c>
    </row>
    <row r="4" spans="2:13" ht="21.2" customHeight="1">
      <c r="B4" s="5"/>
      <c r="C4" s="224">
        <f>'General Data Input tab'!$C$17</f>
        <v>0</v>
      </c>
      <c r="D4" s="135"/>
      <c r="E4" s="135"/>
      <c r="F4" s="135"/>
      <c r="G4" s="6"/>
      <c r="H4" s="6"/>
      <c r="I4" s="6"/>
      <c r="J4" s="6"/>
      <c r="K4" s="995" t="str">
        <f>IF('General Data Input tab'!K14&gt;0,'General Data Input tab'!K14," ")</f>
        <v xml:space="preserve"> </v>
      </c>
      <c r="L4" s="996"/>
      <c r="M4" s="1003"/>
    </row>
    <row r="5" spans="2:13" ht="3.75" customHeight="1">
      <c r="B5" s="10"/>
      <c r="C5" s="15"/>
      <c r="K5" s="1"/>
      <c r="L5" s="1"/>
      <c r="M5" s="8"/>
    </row>
    <row r="6" spans="2:13" ht="21" customHeight="1">
      <c r="B6" s="27"/>
      <c r="C6" s="460" t="s">
        <v>639</v>
      </c>
      <c r="D6" s="3"/>
      <c r="E6" s="3"/>
      <c r="F6" s="3"/>
      <c r="G6" s="3"/>
      <c r="H6" s="3"/>
      <c r="I6" s="3"/>
      <c r="J6" s="3"/>
      <c r="K6" s="3"/>
      <c r="L6" s="3"/>
      <c r="M6" s="7"/>
    </row>
    <row r="7" spans="2:13" ht="13.5" customHeight="1">
      <c r="B7" s="456"/>
      <c r="C7" s="330" t="s">
        <v>897</v>
      </c>
      <c r="D7" s="21"/>
      <c r="E7" s="21"/>
      <c r="F7" s="21"/>
      <c r="G7" s="21"/>
      <c r="H7" s="21"/>
      <c r="M7" s="921" t="s">
        <v>640</v>
      </c>
    </row>
    <row r="8" spans="2:13" ht="12" customHeight="1">
      <c r="B8" s="405"/>
      <c r="C8" s="337" t="s">
        <v>641</v>
      </c>
      <c r="D8" s="21"/>
      <c r="E8" s="21"/>
      <c r="F8" s="21"/>
      <c r="G8" s="21"/>
      <c r="H8" s="21"/>
      <c r="M8" s="921"/>
    </row>
    <row r="9" spans="2:13" ht="12" customHeight="1">
      <c r="B9" s="405"/>
      <c r="C9" s="337" t="s">
        <v>898</v>
      </c>
      <c r="D9" s="21"/>
      <c r="E9" s="21"/>
      <c r="F9" s="21"/>
      <c r="G9" s="21"/>
      <c r="H9" s="21"/>
      <c r="M9" s="270" t="s">
        <v>643</v>
      </c>
    </row>
    <row r="10" spans="2:13" ht="12" customHeight="1">
      <c r="B10" s="405"/>
      <c r="C10" s="337" t="s">
        <v>642</v>
      </c>
      <c r="D10" s="21"/>
      <c r="E10" s="21"/>
      <c r="F10" s="21"/>
      <c r="G10" s="21"/>
      <c r="H10" s="21"/>
      <c r="M10" s="8"/>
    </row>
    <row r="11" spans="2:13" ht="12" customHeight="1">
      <c r="B11" s="22"/>
      <c r="C11" s="21"/>
      <c r="D11" s="337" t="s">
        <v>644</v>
      </c>
      <c r="E11" s="337"/>
      <c r="F11" s="337"/>
      <c r="G11" s="26"/>
      <c r="H11" s="26"/>
      <c r="J11" s="63"/>
      <c r="K11" s="4"/>
      <c r="M11" s="8"/>
    </row>
    <row r="12" spans="2:13" ht="15.75" customHeight="1">
      <c r="B12" s="22"/>
      <c r="C12" s="21"/>
      <c r="D12" s="337" t="s">
        <v>645</v>
      </c>
      <c r="E12" s="337"/>
      <c r="F12" s="337"/>
      <c r="G12" s="26"/>
      <c r="H12" s="26"/>
      <c r="I12" s="13" t="s">
        <v>590</v>
      </c>
      <c r="J12" s="20"/>
      <c r="K12" s="455">
        <f>'Gross Receipts tab'!D3</f>
        <v>0</v>
      </c>
      <c r="M12" s="8"/>
    </row>
    <row r="13" spans="2:13" ht="15" customHeight="1">
      <c r="B13" s="456"/>
      <c r="C13" s="330" t="s">
        <v>625</v>
      </c>
      <c r="D13" s="21"/>
      <c r="E13" s="21"/>
      <c r="F13" s="21"/>
      <c r="G13" s="21"/>
      <c r="H13" s="21"/>
      <c r="J13" s="5"/>
      <c r="K13" s="64" t="s">
        <v>646</v>
      </c>
      <c r="L13" s="1"/>
      <c r="M13" s="8"/>
    </row>
    <row r="14" spans="2:13" ht="3.75" customHeight="1">
      <c r="B14" s="14"/>
      <c r="C14" s="17"/>
      <c r="D14" s="6"/>
      <c r="E14" s="6"/>
      <c r="F14" s="6"/>
      <c r="G14" s="6"/>
      <c r="H14" s="6"/>
      <c r="I14" s="6"/>
      <c r="J14" s="6"/>
      <c r="K14" s="19"/>
      <c r="L14" s="19"/>
      <c r="M14" s="9"/>
    </row>
    <row r="15" spans="2:13" ht="3.75" customHeight="1">
      <c r="B15" s="10"/>
      <c r="C15" s="15"/>
      <c r="K15" s="1"/>
      <c r="L15" s="1"/>
      <c r="M15" s="8"/>
    </row>
    <row r="16" spans="2:13" ht="21.75" customHeight="1">
      <c r="B16" s="177" t="s">
        <v>647</v>
      </c>
      <c r="C16" s="29"/>
      <c r="D16" s="3"/>
      <c r="E16" s="3"/>
      <c r="F16" s="3"/>
      <c r="G16" s="3"/>
      <c r="H16" s="3"/>
      <c r="I16" s="3"/>
      <c r="J16" s="3"/>
      <c r="K16" s="3"/>
      <c r="L16" s="4"/>
      <c r="M16" s="960" t="s">
        <v>648</v>
      </c>
    </row>
    <row r="17" spans="2:13" ht="12.95" customHeight="1">
      <c r="B17" s="456" t="s">
        <v>626</v>
      </c>
      <c r="C17" s="15"/>
      <c r="L17" s="11"/>
      <c r="M17" s="921"/>
    </row>
    <row r="18" spans="2:13" ht="12.95" customHeight="1">
      <c r="B18" s="32" t="s">
        <v>676</v>
      </c>
      <c r="C18" s="337" t="s">
        <v>677</v>
      </c>
      <c r="L18" s="11"/>
      <c r="M18" s="270" t="s">
        <v>649</v>
      </c>
    </row>
    <row r="19" spans="2:13" ht="12.95" customHeight="1">
      <c r="B19" s="32" t="s">
        <v>676</v>
      </c>
      <c r="C19" s="337" t="s">
        <v>678</v>
      </c>
      <c r="L19" s="11"/>
      <c r="M19" s="270" t="s">
        <v>650</v>
      </c>
    </row>
    <row r="20" spans="2:13" ht="12.95" customHeight="1">
      <c r="B20" s="32" t="s">
        <v>676</v>
      </c>
      <c r="C20" s="337" t="s">
        <v>679</v>
      </c>
      <c r="L20" s="11"/>
      <c r="M20" s="8"/>
    </row>
    <row r="21" spans="2:13" ht="12.95" customHeight="1">
      <c r="B21" s="33"/>
      <c r="C21" s="337" t="s">
        <v>651</v>
      </c>
      <c r="D21" s="1"/>
      <c r="E21" s="1"/>
      <c r="F21" s="1"/>
      <c r="G21" s="1"/>
      <c r="H21" s="1"/>
      <c r="L21" s="11"/>
      <c r="M21" s="8"/>
    </row>
    <row r="22" spans="2:13" ht="12.95" customHeight="1">
      <c r="B22" s="32" t="s">
        <v>676</v>
      </c>
      <c r="C22" s="337" t="s">
        <v>680</v>
      </c>
      <c r="L22" s="11"/>
      <c r="M22" s="8"/>
    </row>
    <row r="23" spans="2:13" ht="12.95" customHeight="1">
      <c r="B23" s="12"/>
      <c r="C23" s="337" t="s">
        <v>652</v>
      </c>
      <c r="D23" s="1"/>
      <c r="E23" s="1"/>
      <c r="F23" s="1"/>
      <c r="G23" s="1"/>
      <c r="H23" s="1"/>
      <c r="L23" s="11"/>
      <c r="M23" s="8"/>
    </row>
    <row r="24" spans="2:13" ht="6.75" customHeight="1">
      <c r="B24" s="12"/>
      <c r="C24" s="337"/>
      <c r="D24" s="1"/>
      <c r="E24" s="1"/>
      <c r="F24" s="1"/>
      <c r="G24" s="1"/>
      <c r="H24" s="1"/>
      <c r="L24" s="11"/>
      <c r="M24" s="8"/>
    </row>
    <row r="25" spans="2:13" ht="12.95" customHeight="1">
      <c r="B25" s="12"/>
      <c r="C25" s="337" t="s">
        <v>940</v>
      </c>
      <c r="D25" s="1"/>
      <c r="E25" s="1"/>
      <c r="F25" s="1"/>
      <c r="G25" s="1"/>
      <c r="H25" s="1"/>
      <c r="L25" s="11"/>
      <c r="M25" s="8"/>
    </row>
    <row r="26" spans="2:13" ht="12.95" customHeight="1">
      <c r="B26" s="12"/>
      <c r="C26" s="337" t="s">
        <v>653</v>
      </c>
      <c r="D26" s="1"/>
      <c r="E26" s="1"/>
      <c r="F26" s="1"/>
      <c r="G26" s="1"/>
      <c r="H26" s="1"/>
      <c r="L26" s="11"/>
      <c r="M26" s="8"/>
    </row>
    <row r="27" spans="2:13" ht="6.75" customHeight="1">
      <c r="B27" s="12"/>
      <c r="C27" s="337"/>
      <c r="D27" s="1"/>
      <c r="E27" s="1"/>
      <c r="F27" s="1"/>
      <c r="G27" s="1"/>
      <c r="H27" s="1"/>
      <c r="L27" s="11"/>
      <c r="M27" s="8"/>
    </row>
    <row r="28" spans="2:13" ht="12.95" customHeight="1">
      <c r="B28" s="12"/>
      <c r="C28" s="337" t="s">
        <v>654</v>
      </c>
      <c r="D28" s="1"/>
      <c r="E28" s="1"/>
      <c r="F28" s="1"/>
      <c r="G28" s="1"/>
      <c r="H28" s="1"/>
      <c r="L28" s="11"/>
      <c r="M28" s="8"/>
    </row>
    <row r="29" spans="2:13" ht="12.95" customHeight="1">
      <c r="B29" s="12"/>
      <c r="C29" s="337" t="s">
        <v>655</v>
      </c>
      <c r="D29" s="1"/>
      <c r="E29" s="1"/>
      <c r="F29" s="1"/>
      <c r="G29" s="1"/>
      <c r="H29" s="1"/>
      <c r="L29" s="11"/>
      <c r="M29" s="8"/>
    </row>
    <row r="30" spans="2:13" ht="5.25" customHeight="1">
      <c r="B30" s="12"/>
      <c r="C30" s="337"/>
      <c r="D30" s="1"/>
      <c r="E30" s="1"/>
      <c r="F30" s="1"/>
      <c r="G30" s="1"/>
      <c r="H30" s="1"/>
      <c r="L30" s="11"/>
      <c r="M30" s="8"/>
    </row>
    <row r="31" spans="2:13" ht="12.95" customHeight="1">
      <c r="B31" s="12"/>
      <c r="C31" s="337"/>
      <c r="D31" s="1"/>
      <c r="E31" s="1"/>
      <c r="F31" s="1"/>
      <c r="G31" s="1"/>
      <c r="H31" s="1"/>
      <c r="L31" s="11"/>
      <c r="M31" s="8"/>
    </row>
    <row r="32" spans="2:13" ht="12.95" customHeight="1">
      <c r="B32" s="12"/>
      <c r="C32" s="337"/>
      <c r="D32" s="1"/>
      <c r="E32" s="1"/>
      <c r="F32" s="1"/>
      <c r="G32" s="1"/>
      <c r="H32" s="1"/>
      <c r="L32" s="11"/>
      <c r="M32" s="8"/>
    </row>
    <row r="33" spans="2:13" ht="10.5" customHeight="1">
      <c r="B33" s="1111"/>
      <c r="C33" s="1112"/>
      <c r="D33" s="40"/>
      <c r="E33" s="44"/>
      <c r="F33" s="44"/>
      <c r="G33" s="44"/>
      <c r="H33" s="44"/>
      <c r="I33" s="3"/>
      <c r="J33" s="3"/>
      <c r="K33" s="3"/>
      <c r="L33" s="4"/>
      <c r="M33" s="8"/>
    </row>
    <row r="34" spans="2:13" ht="12.75" customHeight="1">
      <c r="B34" s="1107" t="s">
        <v>656</v>
      </c>
      <c r="C34" s="1108"/>
      <c r="D34" s="456" t="s">
        <v>627</v>
      </c>
      <c r="E34" s="330"/>
      <c r="F34" s="330"/>
      <c r="G34" s="48"/>
      <c r="H34" s="48"/>
      <c r="L34" s="11"/>
      <c r="M34" s="8"/>
    </row>
    <row r="35" spans="2:13" ht="12" customHeight="1">
      <c r="B35" s="1109">
        <v>1</v>
      </c>
      <c r="C35" s="1110"/>
      <c r="D35" s="405" t="s">
        <v>657</v>
      </c>
      <c r="E35" s="337"/>
      <c r="F35" s="337"/>
      <c r="G35" s="26"/>
      <c r="H35" s="26"/>
      <c r="L35" s="11"/>
      <c r="M35" s="8"/>
    </row>
    <row r="36" spans="2:13" ht="12" customHeight="1">
      <c r="B36" s="30"/>
      <c r="C36" s="35"/>
      <c r="D36" s="405" t="s">
        <v>658</v>
      </c>
      <c r="E36" s="337"/>
      <c r="F36" s="337"/>
      <c r="G36" s="26"/>
      <c r="H36" s="26"/>
      <c r="L36" s="11"/>
      <c r="M36" s="8"/>
    </row>
    <row r="37" spans="2:13" ht="15.75" customHeight="1">
      <c r="B37" s="30"/>
      <c r="C37" s="35"/>
      <c r="D37" s="405" t="s">
        <v>914</v>
      </c>
      <c r="E37" s="337"/>
      <c r="F37" s="337"/>
      <c r="G37" s="26"/>
      <c r="H37" s="26"/>
      <c r="J37" s="6"/>
      <c r="K37" s="454">
        <f>K12</f>
        <v>0</v>
      </c>
      <c r="L37" s="11"/>
      <c r="M37" s="8"/>
    </row>
    <row r="38" spans="2:13" ht="13.5" customHeight="1">
      <c r="B38" s="30"/>
      <c r="C38" s="35"/>
      <c r="D38" s="405" t="s">
        <v>915</v>
      </c>
      <c r="E38" s="337"/>
      <c r="F38" s="337"/>
      <c r="G38" s="26"/>
      <c r="H38" s="26"/>
      <c r="L38" s="11"/>
      <c r="M38" s="8"/>
    </row>
    <row r="39" spans="2:13" ht="13.5" customHeight="1">
      <c r="B39" s="30"/>
      <c r="C39" s="35"/>
      <c r="D39" s="405"/>
      <c r="E39" s="337"/>
      <c r="F39" s="337"/>
      <c r="G39" s="337" t="s">
        <v>659</v>
      </c>
      <c r="H39" s="337"/>
      <c r="J39" s="1115">
        <f>K37*0.01064</f>
        <v>0</v>
      </c>
      <c r="K39" s="1116"/>
      <c r="L39" s="11"/>
      <c r="M39" s="8"/>
    </row>
    <row r="40" spans="2:13" ht="15.75" customHeight="1">
      <c r="B40" s="30"/>
      <c r="C40" s="35"/>
      <c r="D40" s="405"/>
      <c r="E40" s="337"/>
      <c r="F40" s="337"/>
      <c r="G40" s="337" t="s">
        <v>660</v>
      </c>
      <c r="H40" s="337"/>
      <c r="I40" s="13"/>
      <c r="J40" s="1117"/>
      <c r="K40" s="1118"/>
      <c r="L40" s="41"/>
      <c r="M40" s="8"/>
    </row>
    <row r="41" spans="2:13" ht="5.25" customHeight="1">
      <c r="B41" s="31"/>
      <c r="C41" s="39"/>
      <c r="D41" s="89"/>
      <c r="E41" s="23"/>
      <c r="F41" s="23"/>
      <c r="G41" s="23"/>
      <c r="H41" s="23"/>
      <c r="K41" s="15"/>
      <c r="L41" s="41"/>
      <c r="M41" s="8"/>
    </row>
    <row r="42" spans="2:13" ht="9" customHeight="1">
      <c r="B42" s="1111"/>
      <c r="C42" s="1112"/>
      <c r="D42" s="40"/>
      <c r="E42" s="44"/>
      <c r="F42" s="44"/>
      <c r="G42" s="44"/>
      <c r="H42" s="44"/>
      <c r="I42" s="3"/>
      <c r="J42" s="3"/>
      <c r="K42" s="3"/>
      <c r="L42" s="4"/>
      <c r="M42" s="11"/>
    </row>
    <row r="43" spans="2:13" ht="13.5" customHeight="1">
      <c r="B43" s="1107" t="s">
        <v>656</v>
      </c>
      <c r="C43" s="1108"/>
      <c r="D43" s="456" t="s">
        <v>628</v>
      </c>
      <c r="E43" s="330"/>
      <c r="F43" s="330"/>
      <c r="G43" s="48"/>
      <c r="H43" s="48"/>
      <c r="L43" s="11"/>
      <c r="M43" s="11"/>
    </row>
    <row r="44" spans="2:13" ht="13.5" customHeight="1">
      <c r="B44" s="1109">
        <v>2</v>
      </c>
      <c r="C44" s="1110"/>
      <c r="D44" s="405" t="s">
        <v>899</v>
      </c>
      <c r="E44" s="337"/>
      <c r="F44" s="337"/>
      <c r="G44" s="26"/>
      <c r="H44" s="26"/>
      <c r="L44" s="11"/>
      <c r="M44" s="11"/>
    </row>
    <row r="45" spans="2:13">
      <c r="B45" s="30"/>
      <c r="C45" s="35"/>
      <c r="D45" s="405" t="s">
        <v>662</v>
      </c>
      <c r="E45" s="337"/>
      <c r="F45" s="337"/>
      <c r="G45" s="26"/>
      <c r="H45" s="26"/>
      <c r="L45" s="11"/>
      <c r="M45" s="11"/>
    </row>
    <row r="46" spans="2:13" ht="18" customHeight="1">
      <c r="B46" s="30"/>
      <c r="C46" s="35"/>
      <c r="D46" s="405" t="s">
        <v>663</v>
      </c>
      <c r="E46" s="337"/>
      <c r="F46" s="337"/>
      <c r="G46" s="26"/>
      <c r="H46" s="26"/>
      <c r="L46" s="11"/>
      <c r="M46" s="11"/>
    </row>
    <row r="47" spans="2:13" ht="12.75" customHeight="1">
      <c r="B47" s="30"/>
      <c r="C47" s="35"/>
      <c r="D47" s="457"/>
      <c r="E47" s="729"/>
      <c r="F47" s="463" t="s">
        <v>416</v>
      </c>
      <c r="G47" s="406"/>
      <c r="H47" s="729"/>
      <c r="I47" s="728" t="s">
        <v>417</v>
      </c>
      <c r="J47" s="16"/>
      <c r="L47" s="11"/>
      <c r="M47" s="11"/>
    </row>
    <row r="48" spans="2:13" ht="4.5" customHeight="1">
      <c r="B48" s="30"/>
      <c r="C48" s="35"/>
      <c r="D48" s="726"/>
      <c r="E48" s="6"/>
      <c r="F48" s="407"/>
      <c r="G48" s="458"/>
      <c r="H48" s="458"/>
      <c r="I48" s="458"/>
      <c r="J48" s="727"/>
      <c r="K48" s="6"/>
      <c r="L48" s="36"/>
      <c r="M48" s="11"/>
    </row>
    <row r="49" spans="1:14" ht="20.25" customHeight="1">
      <c r="A49" s="11"/>
      <c r="B49" s="46"/>
      <c r="C49" s="38"/>
      <c r="D49" s="337" t="s">
        <v>629</v>
      </c>
      <c r="E49" s="337"/>
      <c r="F49" s="337"/>
      <c r="G49" s="337" t="s">
        <v>943</v>
      </c>
      <c r="H49" s="337"/>
      <c r="K49" s="1125">
        <f>IF('Pg 19 - Part 8 (1)'!Q61&gt;0,'Pg 19 - Part 8 (1)'!Q61,'Pg 16 - Part 7'!M52+'Pg 17 - Part  7-8'!P25)</f>
        <v>0</v>
      </c>
      <c r="L49" s="11"/>
      <c r="M49" s="8"/>
      <c r="N49" s="12"/>
    </row>
    <row r="50" spans="1:14" ht="12" customHeight="1">
      <c r="B50" s="1107" t="s">
        <v>656</v>
      </c>
      <c r="C50" s="1122"/>
      <c r="D50" s="337"/>
      <c r="E50" s="337"/>
      <c r="F50" s="337"/>
      <c r="G50" s="337" t="s">
        <v>942</v>
      </c>
      <c r="H50" s="337"/>
      <c r="K50" s="1126"/>
      <c r="L50" s="41"/>
      <c r="M50" s="8"/>
    </row>
    <row r="51" spans="1:14" ht="15.75" customHeight="1">
      <c r="B51" s="1123">
        <v>3</v>
      </c>
      <c r="C51" s="1124"/>
      <c r="D51" s="332"/>
      <c r="E51" s="332"/>
      <c r="F51" s="332"/>
      <c r="G51" s="332"/>
      <c r="H51" s="332"/>
      <c r="K51" s="1127" t="str">
        <f>IF('Pg 19 - 3.75 Fee Part 8 (1)'!Q61&gt;0,'Pg 19 - 3.75 Fee Part 8 (1)'!Q61,'Pg 13 - Part 6'!M55)</f>
        <v>0.00</v>
      </c>
      <c r="L51" s="11"/>
      <c r="M51" s="8"/>
    </row>
    <row r="52" spans="1:14">
      <c r="B52" s="30"/>
      <c r="C52" s="18"/>
      <c r="D52" s="337" t="s">
        <v>681</v>
      </c>
      <c r="E52" s="337"/>
      <c r="F52" s="337"/>
      <c r="G52" s="337" t="s">
        <v>630</v>
      </c>
      <c r="H52" s="337"/>
      <c r="K52" s="1128"/>
      <c r="L52" s="11"/>
      <c r="M52" s="8"/>
    </row>
    <row r="53" spans="1:14" ht="18" customHeight="1">
      <c r="B53" s="30"/>
      <c r="C53" s="18"/>
      <c r="D53" s="337"/>
      <c r="E53" s="337"/>
      <c r="F53" s="337"/>
      <c r="G53" s="459" t="s">
        <v>916</v>
      </c>
      <c r="H53" s="459"/>
      <c r="L53" s="11"/>
      <c r="M53" s="8"/>
    </row>
    <row r="54" spans="1:14" ht="13.5" customHeight="1">
      <c r="B54" s="30"/>
      <c r="C54" s="18"/>
      <c r="D54" s="337"/>
      <c r="E54" s="337"/>
      <c r="F54" s="337"/>
      <c r="G54" s="459"/>
      <c r="H54" s="459"/>
      <c r="L54" s="11"/>
      <c r="M54" s="8"/>
    </row>
    <row r="55" spans="1:14" ht="15" customHeight="1">
      <c r="B55" s="30"/>
      <c r="C55" s="18"/>
      <c r="D55" s="337" t="s">
        <v>683</v>
      </c>
      <c r="E55" s="337"/>
      <c r="F55" s="337"/>
      <c r="G55" s="337" t="s">
        <v>682</v>
      </c>
      <c r="H55" s="337"/>
      <c r="J55" s="1115">
        <f>K49+K51</f>
        <v>0</v>
      </c>
      <c r="K55" s="1116"/>
      <c r="L55" s="11"/>
      <c r="M55" s="8"/>
    </row>
    <row r="56" spans="1:14" ht="12" customHeight="1">
      <c r="B56" s="30"/>
      <c r="C56" s="18"/>
      <c r="D56" s="337"/>
      <c r="E56" s="337"/>
      <c r="F56" s="337"/>
      <c r="G56" s="337" t="s">
        <v>917</v>
      </c>
      <c r="H56" s="337"/>
      <c r="J56" s="1117"/>
      <c r="K56" s="1118"/>
      <c r="L56" s="10"/>
      <c r="M56" s="8"/>
    </row>
    <row r="57" spans="1:14" ht="5.25" customHeight="1">
      <c r="B57" s="30"/>
      <c r="C57" s="35"/>
      <c r="D57" s="42"/>
      <c r="E57" s="34"/>
      <c r="F57" s="34"/>
      <c r="G57" s="34"/>
      <c r="H57" s="34"/>
      <c r="I57" s="6"/>
      <c r="J57" s="6"/>
      <c r="K57" s="17"/>
      <c r="L57" s="43"/>
      <c r="M57" s="8"/>
    </row>
    <row r="58" spans="1:14" ht="6" customHeight="1">
      <c r="B58" s="1111"/>
      <c r="C58" s="1129"/>
      <c r="D58" s="40"/>
      <c r="E58" s="44"/>
      <c r="F58" s="44"/>
      <c r="G58" s="44"/>
      <c r="H58" s="44"/>
      <c r="I58" s="3"/>
      <c r="J58" s="3"/>
      <c r="K58" s="3"/>
      <c r="L58" s="4"/>
      <c r="M58" s="8"/>
    </row>
    <row r="59" spans="1:14">
      <c r="B59" s="1130" t="s">
        <v>656</v>
      </c>
      <c r="C59" s="1131"/>
      <c r="D59" s="337" t="s">
        <v>629</v>
      </c>
      <c r="E59" s="337"/>
      <c r="F59" s="337"/>
      <c r="G59" s="337" t="s">
        <v>631</v>
      </c>
      <c r="H59" s="337"/>
      <c r="K59" s="1113">
        <f>IF(J39&gt;J55,J39,J55)</f>
        <v>0</v>
      </c>
      <c r="M59" s="8"/>
    </row>
    <row r="60" spans="1:14">
      <c r="B60" s="1109">
        <v>4</v>
      </c>
      <c r="C60" s="1132"/>
      <c r="D60" s="337"/>
      <c r="E60" s="337"/>
      <c r="F60" s="337"/>
      <c r="G60" s="337" t="s">
        <v>664</v>
      </c>
      <c r="H60" s="337"/>
      <c r="K60" s="1114"/>
      <c r="L60" s="15"/>
      <c r="M60" s="8"/>
    </row>
    <row r="61" spans="1:14">
      <c r="B61" s="12"/>
      <c r="C61" s="11"/>
      <c r="D61" s="337"/>
      <c r="E61" s="337"/>
      <c r="F61" s="337"/>
      <c r="G61" s="337" t="s">
        <v>918</v>
      </c>
      <c r="H61" s="337"/>
      <c r="M61" s="270" t="s">
        <v>665</v>
      </c>
    </row>
    <row r="62" spans="1:14">
      <c r="B62" s="12"/>
      <c r="C62" s="11"/>
      <c r="D62" s="337" t="s">
        <v>681</v>
      </c>
      <c r="E62" s="337"/>
      <c r="F62" s="337"/>
      <c r="G62" s="337" t="s">
        <v>945</v>
      </c>
      <c r="H62" s="337"/>
      <c r="K62" s="1139" t="str">
        <f>IF('Pg 9 - Space P-Q'!N51&gt;0,'Pg 9 - Space P-Q'!N51,"0.00")</f>
        <v>0.00</v>
      </c>
      <c r="M62" s="270" t="s">
        <v>666</v>
      </c>
    </row>
    <row r="63" spans="1:14">
      <c r="B63" s="12"/>
      <c r="C63" s="11"/>
      <c r="D63" s="337"/>
      <c r="E63" s="337"/>
      <c r="F63" s="337"/>
      <c r="G63" s="337" t="s">
        <v>823</v>
      </c>
      <c r="H63" s="337"/>
      <c r="K63" s="1140"/>
      <c r="L63" s="15"/>
      <c r="M63" s="270" t="s">
        <v>667</v>
      </c>
    </row>
    <row r="64" spans="1:14">
      <c r="B64" s="12"/>
      <c r="C64" s="11"/>
      <c r="D64" s="337"/>
      <c r="E64" s="337"/>
      <c r="F64" s="337"/>
      <c r="G64" s="337"/>
      <c r="H64" s="337"/>
      <c r="M64" s="270" t="s">
        <v>668</v>
      </c>
    </row>
    <row r="65" spans="2:13">
      <c r="B65" s="12"/>
      <c r="C65" s="11"/>
      <c r="D65" s="337"/>
      <c r="E65" s="337"/>
      <c r="F65" s="337"/>
      <c r="G65" s="337"/>
      <c r="H65" s="337"/>
      <c r="K65" s="1137">
        <v>725</v>
      </c>
      <c r="M65" s="270" t="s">
        <v>669</v>
      </c>
    </row>
    <row r="66" spans="2:13">
      <c r="B66" s="12"/>
      <c r="C66" s="11"/>
      <c r="D66" s="337" t="s">
        <v>944</v>
      </c>
      <c r="E66" s="337"/>
      <c r="F66" s="337"/>
      <c r="G66" s="337"/>
      <c r="H66" s="337"/>
      <c r="K66" s="1138"/>
      <c r="L66" s="15"/>
      <c r="M66" s="270" t="s">
        <v>670</v>
      </c>
    </row>
    <row r="67" spans="2:13">
      <c r="B67" s="12"/>
      <c r="C67" s="11"/>
      <c r="M67" s="270" t="s">
        <v>671</v>
      </c>
    </row>
    <row r="68" spans="2:13" ht="20.100000000000001" customHeight="1">
      <c r="B68" s="12"/>
      <c r="C68" s="11"/>
      <c r="D68" s="337"/>
      <c r="E68" s="743"/>
      <c r="F68" s="743"/>
      <c r="G68" s="744"/>
      <c r="K68" s="806"/>
      <c r="M68" s="270" t="s">
        <v>941</v>
      </c>
    </row>
    <row r="69" spans="2:13">
      <c r="B69" s="12"/>
      <c r="C69" s="11"/>
      <c r="M69" s="270" t="s">
        <v>672</v>
      </c>
    </row>
    <row r="70" spans="2:13">
      <c r="B70" s="12"/>
      <c r="C70" s="11"/>
      <c r="M70" s="270" t="s">
        <v>673</v>
      </c>
    </row>
    <row r="71" spans="2:13">
      <c r="B71" s="12"/>
      <c r="C71" s="11"/>
      <c r="D71" s="330" t="s">
        <v>821</v>
      </c>
      <c r="E71" s="330"/>
      <c r="F71" s="330"/>
      <c r="G71" s="15"/>
      <c r="H71" s="15"/>
      <c r="I71" s="15"/>
      <c r="J71" s="1133">
        <f>SUM(K59,K62,K65)</f>
        <v>725</v>
      </c>
      <c r="K71" s="1134" t="str">
        <f>IF('Pg 9 - Space P-Q'!N57&gt;0,'Pg 9 - Space P-Q'!N57,"0.00")</f>
        <v>0.00</v>
      </c>
      <c r="M71" s="270" t="s">
        <v>674</v>
      </c>
    </row>
    <row r="72" spans="2:13">
      <c r="B72" s="12"/>
      <c r="C72" s="11"/>
      <c r="D72" t="s">
        <v>822</v>
      </c>
      <c r="J72" s="1135"/>
      <c r="K72" s="1136"/>
      <c r="M72" s="270" t="s">
        <v>675</v>
      </c>
    </row>
    <row r="73" spans="2:13">
      <c r="B73" s="12"/>
      <c r="C73" s="11"/>
      <c r="M73" s="270"/>
    </row>
    <row r="74" spans="2:13" ht="15.75">
      <c r="B74" s="12"/>
      <c r="C74" s="11"/>
      <c r="E74" s="1119" t="s">
        <v>887</v>
      </c>
      <c r="F74" s="1119"/>
      <c r="G74" s="1119"/>
      <c r="H74" s="628"/>
      <c r="I74" s="1120"/>
      <c r="J74" s="1121"/>
      <c r="K74" s="782"/>
      <c r="L74" s="782"/>
      <c r="M74" s="270"/>
    </row>
    <row r="75" spans="2:13">
      <c r="B75" s="12"/>
      <c r="C75" s="11"/>
      <c r="M75" s="270"/>
    </row>
    <row r="76" spans="2:13">
      <c r="B76" s="12"/>
      <c r="C76" s="11"/>
      <c r="M76" s="270"/>
    </row>
    <row r="77" spans="2:13">
      <c r="B77" s="12"/>
      <c r="C77" s="11"/>
      <c r="G77" s="783" t="s">
        <v>958</v>
      </c>
      <c r="H77" s="783"/>
      <c r="I77" s="784"/>
      <c r="J77" s="784"/>
      <c r="K77" s="784"/>
      <c r="M77" s="270"/>
    </row>
    <row r="78" spans="2:13" ht="23.25" customHeight="1">
      <c r="B78" s="5"/>
      <c r="C78" s="36"/>
      <c r="D78" s="5"/>
      <c r="E78" s="6"/>
      <c r="F78" s="6"/>
      <c r="G78" s="785"/>
      <c r="H78" s="785"/>
      <c r="I78" s="786"/>
      <c r="J78" s="786"/>
      <c r="K78" s="786"/>
      <c r="L78" s="6"/>
      <c r="M78" s="9"/>
    </row>
  </sheetData>
  <sheetProtection algorithmName="SHA-512" hashValue="VQQfCVSxsQBwCoDbDaXTYOS1CX6Tqx2TvUbIXliIqAKUXfw2k9m3tkwtHezCTqau2J4aSnEY/zf93PRZG224gw==" saltValue="RhgLYBqFxet8FFg88mfgFQ==" spinCount="100000" sheet="1" objects="1" scenarios="1"/>
  <mergeCells count="25">
    <mergeCell ref="E74:G74"/>
    <mergeCell ref="I74:J74"/>
    <mergeCell ref="B44:C44"/>
    <mergeCell ref="J39:K40"/>
    <mergeCell ref="B50:C50"/>
    <mergeCell ref="B51:C51"/>
    <mergeCell ref="K49:K50"/>
    <mergeCell ref="K51:K52"/>
    <mergeCell ref="B42:C42"/>
    <mergeCell ref="B58:C58"/>
    <mergeCell ref="B59:C59"/>
    <mergeCell ref="B60:C60"/>
    <mergeCell ref="J71:K72"/>
    <mergeCell ref="K65:K66"/>
    <mergeCell ref="K62:K63"/>
    <mergeCell ref="M3:M4"/>
    <mergeCell ref="M7:M8"/>
    <mergeCell ref="K59:K60"/>
    <mergeCell ref="K4:L4"/>
    <mergeCell ref="J55:K56"/>
    <mergeCell ref="B34:C34"/>
    <mergeCell ref="B35:C35"/>
    <mergeCell ref="B43:C43"/>
    <mergeCell ref="M16:M17"/>
    <mergeCell ref="B33:C33"/>
  </mergeCells>
  <dataValidations count="1">
    <dataValidation type="textLength" allowBlank="1" showErrorMessage="1" errorTitle="Entry Length" error="Requires between 8 and 24 alpha-numeric characters.  No symbols or dashes.   Contact the U.S. Copyright Licensing Division for more information." sqref="I74:J74" xr:uid="{00000000-0002-0000-2200-000000000000}">
      <formula1>8</formula1>
      <formula2>24</formula2>
    </dataValidation>
  </dataValidations>
  <printOptions horizontalCentered="1"/>
  <pageMargins left="0" right="0" top="0.25" bottom="0.5" header="0.3" footer="0.3"/>
  <pageSetup scale="76" orientation="portrait" r:id="rId1"/>
  <headerFooter>
    <oddFooter>&amp;L&amp;9U.S. Copyright Office&amp;R&amp;9Form SA3E Long Form (Rev. 05-17)</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O62"/>
  <sheetViews>
    <sheetView showGridLines="0" zoomScale="73" zoomScaleNormal="73" workbookViewId="0">
      <selection activeCell="I47" sqref="I47"/>
    </sheetView>
  </sheetViews>
  <sheetFormatPr defaultColWidth="9.140625" defaultRowHeight="15"/>
  <cols>
    <col min="1" max="1" width="2.5703125" customWidth="1"/>
    <col min="2" max="2" width="16.42578125" style="35" customWidth="1"/>
    <col min="3" max="3" width="0.85546875" customWidth="1"/>
    <col min="4" max="4" width="2.42578125" customWidth="1"/>
    <col min="5" max="5" width="7.42578125" customWidth="1"/>
    <col min="6" max="6" width="9.5703125" customWidth="1"/>
    <col min="7" max="7" width="7.42578125" customWidth="1"/>
    <col min="8" max="8" width="15.140625" customWidth="1"/>
    <col min="9" max="9" width="31.85546875" customWidth="1"/>
    <col min="10" max="10" width="14.42578125" customWidth="1"/>
    <col min="11" max="11" width="10.42578125" customWidth="1"/>
    <col min="12" max="12" width="23.85546875" customWidth="1"/>
    <col min="13" max="13" width="7.5703125" customWidth="1"/>
  </cols>
  <sheetData>
    <row r="1" spans="2:13" ht="23.25" customHeight="1">
      <c r="B1" s="685" t="str">
        <f>CONCATENATE("ACCOUNTING PERIOD:  ",'General Data Input tab'!$D$2)</f>
        <v>ACCOUNTING PERIOD:  0</v>
      </c>
      <c r="J1" s="132"/>
      <c r="K1" s="243"/>
      <c r="M1" s="243" t="s">
        <v>817</v>
      </c>
    </row>
    <row r="2" spans="2:13" ht="15" customHeight="1">
      <c r="B2" s="1142" t="s">
        <v>638</v>
      </c>
      <c r="C2" s="556"/>
      <c r="D2" s="76" t="s">
        <v>637</v>
      </c>
      <c r="E2" s="3"/>
      <c r="F2" s="3"/>
      <c r="G2" s="3"/>
      <c r="H2" s="3"/>
      <c r="I2" s="3"/>
      <c r="J2" s="461"/>
      <c r="K2" s="462"/>
      <c r="L2" s="3"/>
      <c r="M2" s="667" t="s">
        <v>410</v>
      </c>
    </row>
    <row r="3" spans="2:13" ht="21.2" customHeight="1">
      <c r="B3" s="1143"/>
      <c r="C3" s="537"/>
      <c r="D3" s="224">
        <f>'General Data Input tab'!$C$17</f>
        <v>0</v>
      </c>
      <c r="E3" s="538"/>
      <c r="F3" s="538"/>
      <c r="G3" s="538"/>
      <c r="H3" s="538"/>
      <c r="I3" s="538"/>
      <c r="J3" s="538"/>
      <c r="K3" s="538"/>
      <c r="L3" s="995" t="str">
        <f>IF('General Data Input tab'!K14&gt;0,'General Data Input tab'!K14," ")</f>
        <v xml:space="preserve"> </v>
      </c>
      <c r="M3" s="996"/>
    </row>
    <row r="4" spans="2:13" ht="5.25" customHeight="1">
      <c r="B4" s="557"/>
      <c r="C4" s="70"/>
      <c r="D4" s="72"/>
      <c r="E4" s="72"/>
      <c r="F4" s="72"/>
      <c r="G4" s="72"/>
      <c r="H4" s="72"/>
      <c r="I4" s="72"/>
      <c r="J4" s="72"/>
      <c r="K4" s="82"/>
      <c r="L4" s="72"/>
      <c r="M4" s="62"/>
    </row>
    <row r="5" spans="2:13" ht="21" customHeight="1">
      <c r="B5" s="46"/>
      <c r="C5" s="586" t="s">
        <v>394</v>
      </c>
      <c r="D5" s="563"/>
      <c r="E5" s="3"/>
      <c r="F5" s="3"/>
      <c r="G5" s="3"/>
      <c r="H5" s="3"/>
      <c r="I5" s="3"/>
      <c r="J5" s="3"/>
      <c r="K5" s="3"/>
      <c r="L5" s="3"/>
      <c r="M5" s="4"/>
    </row>
    <row r="6" spans="2:13" ht="26.25">
      <c r="B6" s="552" t="s">
        <v>393</v>
      </c>
      <c r="C6" s="587" t="s">
        <v>121</v>
      </c>
      <c r="D6" s="555"/>
      <c r="E6" s="26"/>
      <c r="F6" s="26"/>
      <c r="G6" s="26"/>
      <c r="H6" s="26"/>
      <c r="I6" s="26"/>
      <c r="J6" s="26"/>
      <c r="M6" s="11"/>
    </row>
    <row r="7" spans="2:13" ht="15.95" customHeight="1">
      <c r="B7" s="30"/>
      <c r="C7" s="587" t="s">
        <v>392</v>
      </c>
      <c r="D7" s="555"/>
      <c r="E7" s="26"/>
      <c r="F7" s="26"/>
      <c r="G7" s="26"/>
      <c r="H7" s="26"/>
      <c r="I7" s="26"/>
      <c r="J7" s="26"/>
      <c r="M7" s="11"/>
    </row>
    <row r="8" spans="2:13" ht="15.95" customHeight="1">
      <c r="B8" s="362" t="s">
        <v>391</v>
      </c>
      <c r="C8" s="587"/>
      <c r="D8" s="555"/>
      <c r="E8" s="26"/>
      <c r="F8" s="26"/>
      <c r="G8" s="26"/>
      <c r="H8" s="26"/>
      <c r="I8" s="26"/>
      <c r="J8" s="26"/>
      <c r="M8" s="11"/>
    </row>
    <row r="9" spans="2:13" ht="18" customHeight="1">
      <c r="B9" s="30"/>
      <c r="C9" s="587" t="s">
        <v>390</v>
      </c>
      <c r="D9" s="555"/>
      <c r="E9" s="25"/>
      <c r="K9" s="579"/>
      <c r="L9" s="1146" t="str">
        <f>IF('General Data Input tab'!J55&gt;0,'General Data Input tab'!J55," ")</f>
        <v xml:space="preserve"> </v>
      </c>
      <c r="M9" s="11"/>
    </row>
    <row r="10" spans="2:13" ht="18" customHeight="1">
      <c r="B10" s="30"/>
      <c r="C10" s="588" t="s">
        <v>118</v>
      </c>
      <c r="D10" s="564"/>
      <c r="E10" s="25"/>
      <c r="L10" s="1147"/>
      <c r="M10" s="11"/>
    </row>
    <row r="11" spans="2:13" ht="18" customHeight="1">
      <c r="B11" s="30"/>
      <c r="C11" s="589"/>
      <c r="D11" s="565"/>
      <c r="E11" s="25"/>
      <c r="M11" s="11"/>
    </row>
    <row r="12" spans="2:13" ht="18" customHeight="1">
      <c r="B12" s="30"/>
      <c r="C12" s="587" t="s">
        <v>389</v>
      </c>
      <c r="D12" s="555"/>
      <c r="E12" s="153"/>
      <c r="M12" s="11"/>
    </row>
    <row r="13" spans="2:13" ht="18" customHeight="1">
      <c r="B13" s="30"/>
      <c r="C13" s="588" t="s">
        <v>388</v>
      </c>
      <c r="D13" s="564"/>
      <c r="E13" s="153"/>
      <c r="L13" s="1146" t="str">
        <f>IF('General Data Input tab'!J59&gt;0,'General Data Input tab'!J59," ")</f>
        <v xml:space="preserve"> </v>
      </c>
      <c r="M13" s="11"/>
    </row>
    <row r="14" spans="2:13" ht="18" customHeight="1">
      <c r="B14" s="30"/>
      <c r="C14" s="588" t="s">
        <v>117</v>
      </c>
      <c r="D14" s="564"/>
      <c r="E14" s="153"/>
      <c r="L14" s="1147"/>
      <c r="M14" s="11"/>
    </row>
    <row r="15" spans="2:13">
      <c r="B15" s="31"/>
      <c r="C15" s="412"/>
      <c r="D15" s="566"/>
      <c r="E15" s="6"/>
      <c r="F15" s="6"/>
      <c r="G15" s="6"/>
      <c r="H15" s="6"/>
      <c r="I15" s="6"/>
      <c r="J15" s="6"/>
      <c r="K15" s="6"/>
      <c r="L15" s="6"/>
      <c r="M15" s="36"/>
    </row>
    <row r="16" spans="2:13" ht="5.25" customHeight="1">
      <c r="B16" s="557"/>
      <c r="C16" s="558"/>
      <c r="D16" s="567"/>
      <c r="E16" s="72"/>
      <c r="F16" s="72"/>
      <c r="G16" s="72"/>
      <c r="H16" s="72"/>
      <c r="I16" s="72"/>
      <c r="J16" s="72"/>
      <c r="K16" s="72"/>
      <c r="L16" s="72"/>
      <c r="M16" s="62"/>
    </row>
    <row r="17" spans="2:13" ht="26.25" customHeight="1">
      <c r="B17" s="1144" t="s">
        <v>387</v>
      </c>
      <c r="C17" s="587" t="s">
        <v>837</v>
      </c>
      <c r="D17" s="555"/>
      <c r="E17" s="26"/>
      <c r="F17" s="26"/>
      <c r="G17" s="26"/>
      <c r="H17" s="26"/>
      <c r="I17" s="26"/>
      <c r="J17" s="26"/>
      <c r="M17" s="11"/>
    </row>
    <row r="18" spans="2:13" ht="15.75" customHeight="1">
      <c r="B18" s="1145"/>
      <c r="C18" s="590" t="s">
        <v>827</v>
      </c>
      <c r="D18" s="555"/>
      <c r="E18" s="26"/>
      <c r="F18" s="26"/>
      <c r="G18" s="26"/>
      <c r="H18" s="26"/>
      <c r="I18" s="26"/>
      <c r="J18" s="26"/>
      <c r="M18" s="11"/>
    </row>
    <row r="19" spans="2:13" ht="15.75">
      <c r="B19" s="362" t="s">
        <v>386</v>
      </c>
      <c r="C19" s="553"/>
      <c r="D19" s="555"/>
      <c r="E19" s="26"/>
      <c r="F19" s="26"/>
      <c r="G19" s="26"/>
      <c r="H19" s="26"/>
      <c r="I19" s="26"/>
      <c r="J19" s="26"/>
      <c r="M19" s="11"/>
    </row>
    <row r="20" spans="2:13" ht="20.25">
      <c r="B20" s="362" t="s">
        <v>385</v>
      </c>
      <c r="C20" s="410"/>
      <c r="D20" s="416"/>
      <c r="E20" s="26"/>
      <c r="F20" s="26"/>
      <c r="G20" s="26"/>
      <c r="H20" s="26"/>
      <c r="I20" s="26"/>
      <c r="J20" s="26"/>
      <c r="M20" s="11"/>
    </row>
    <row r="21" spans="2:13" ht="18">
      <c r="B21" s="362" t="s">
        <v>384</v>
      </c>
      <c r="C21" s="553"/>
      <c r="D21" s="561" t="s">
        <v>638</v>
      </c>
      <c r="E21" s="555"/>
      <c r="F21" s="1141" t="str">
        <f>IF('General Data Input tab'!D67&gt;0,'General Data Input tab'!D67," ")</f>
        <v xml:space="preserve"> </v>
      </c>
      <c r="G21" s="1141"/>
      <c r="H21" s="1141"/>
      <c r="I21" s="1141"/>
      <c r="J21" s="1141"/>
      <c r="K21" s="591" t="s">
        <v>111</v>
      </c>
      <c r="L21" s="696" t="str">
        <f>IF('General Data Input tab'!J67&gt;0,'General Data Input tab'!J67," ")</f>
        <v xml:space="preserve"> </v>
      </c>
      <c r="M21" s="11"/>
    </row>
    <row r="22" spans="2:13" ht="9" customHeight="1">
      <c r="B22" s="1148" t="s">
        <v>383</v>
      </c>
      <c r="C22" s="103"/>
      <c r="D22" s="25"/>
      <c r="M22" s="11"/>
    </row>
    <row r="23" spans="2:13" ht="36.75" customHeight="1">
      <c r="B23" s="1148"/>
      <c r="C23" s="553"/>
      <c r="D23" s="561" t="s">
        <v>382</v>
      </c>
      <c r="E23" s="25"/>
      <c r="F23" s="1141" t="str">
        <f>IF('General Data Input tab'!D69&gt;0,'General Data Input tab'!D69," ")</f>
        <v xml:space="preserve"> </v>
      </c>
      <c r="G23" s="1141"/>
      <c r="H23" s="1141"/>
      <c r="I23" s="1141"/>
      <c r="J23" s="1141"/>
      <c r="K23" s="1141"/>
      <c r="L23" s="1141"/>
      <c r="M23" s="11"/>
    </row>
    <row r="24" spans="2:13">
      <c r="B24" s="30"/>
      <c r="C24" s="562"/>
      <c r="D24" s="568"/>
      <c r="E24" s="25"/>
      <c r="F24" s="573" t="s">
        <v>705</v>
      </c>
      <c r="M24" s="11"/>
    </row>
    <row r="25" spans="2:13" ht="24.75" customHeight="1">
      <c r="B25" s="30"/>
      <c r="C25" s="553"/>
      <c r="D25" s="555"/>
      <c r="E25" s="576"/>
      <c r="F25" s="1141" t="str">
        <f>IF('General Data Input tab'!D71&gt;0,'General Data Input tab'!D71," ")</f>
        <v xml:space="preserve"> </v>
      </c>
      <c r="G25" s="1141"/>
      <c r="H25" s="1141"/>
      <c r="I25" s="1141"/>
      <c r="J25" s="1141"/>
      <c r="K25" s="1141"/>
      <c r="L25" s="1141"/>
      <c r="M25" s="11"/>
    </row>
    <row r="26" spans="2:13">
      <c r="B26" s="30"/>
      <c r="C26" s="562"/>
      <c r="D26" s="568"/>
      <c r="E26" s="153"/>
      <c r="F26" s="573" t="s">
        <v>706</v>
      </c>
      <c r="K26" s="577"/>
      <c r="M26" s="11"/>
    </row>
    <row r="27" spans="2:13">
      <c r="B27" s="30"/>
      <c r="C27" s="554"/>
      <c r="D27" s="564"/>
      <c r="E27" s="153"/>
      <c r="M27" s="11"/>
    </row>
    <row r="28" spans="2:13" ht="19.5" customHeight="1">
      <c r="B28" s="30"/>
      <c r="C28" s="553"/>
      <c r="D28" s="561" t="s">
        <v>855</v>
      </c>
      <c r="E28" s="168"/>
      <c r="F28" s="713"/>
      <c r="G28" s="713" t="str">
        <f>IF('General Data Input tab'!D74&gt;0,'General Data Input tab'!D74," ")</f>
        <v xml:space="preserve"> </v>
      </c>
      <c r="H28" s="575"/>
      <c r="I28" s="575"/>
      <c r="J28" s="561" t="s">
        <v>113</v>
      </c>
      <c r="K28" s="318" t="str">
        <f>IF('General Data Input tab'!J74&gt;0,'General Data Input tab'!J74," ")</f>
        <v xml:space="preserve"> </v>
      </c>
      <c r="L28" s="574"/>
      <c r="M28" s="11"/>
    </row>
    <row r="29" spans="2:13" ht="15.75">
      <c r="B29" s="31"/>
      <c r="C29" s="413"/>
      <c r="D29" s="569"/>
      <c r="E29" s="408"/>
      <c r="F29" s="6"/>
      <c r="G29" s="408"/>
      <c r="H29" s="408"/>
      <c r="I29" s="408"/>
      <c r="J29" s="6"/>
      <c r="K29" s="578"/>
      <c r="L29" s="6"/>
      <c r="M29" s="36"/>
    </row>
    <row r="30" spans="2:13" ht="5.25" customHeight="1">
      <c r="B30" s="46"/>
      <c r="C30" s="409"/>
      <c r="D30" s="570"/>
      <c r="E30" s="3"/>
      <c r="F30" s="3"/>
      <c r="G30" s="3"/>
      <c r="H30" s="3"/>
      <c r="I30" s="3"/>
      <c r="J30" s="3"/>
      <c r="K30" s="3"/>
      <c r="L30" s="3"/>
      <c r="M30" s="4"/>
    </row>
    <row r="31" spans="2:13">
      <c r="B31" s="53"/>
      <c r="C31" s="2"/>
      <c r="D31" s="76"/>
      <c r="E31" s="3"/>
      <c r="F31" s="3"/>
      <c r="G31" s="3"/>
      <c r="H31" s="3"/>
      <c r="I31" s="3"/>
      <c r="J31" s="76"/>
      <c r="K31" s="3"/>
      <c r="L31" s="3"/>
      <c r="M31" s="4"/>
    </row>
    <row r="32" spans="2:13">
      <c r="B32" s="54"/>
      <c r="C32" s="175" t="s">
        <v>900</v>
      </c>
      <c r="D32" s="463"/>
      <c r="M32" s="11"/>
    </row>
    <row r="33" spans="2:15" ht="26.25">
      <c r="B33" s="552" t="s">
        <v>348</v>
      </c>
      <c r="C33" s="174"/>
      <c r="D33" s="210"/>
      <c r="M33" s="11"/>
    </row>
    <row r="34" spans="2:15" ht="15.75">
      <c r="B34" s="362" t="s">
        <v>891</v>
      </c>
      <c r="C34" s="405" t="s">
        <v>838</v>
      </c>
      <c r="D34" s="26"/>
      <c r="M34" s="11"/>
    </row>
    <row r="35" spans="2:15" ht="20.25">
      <c r="B35" s="411"/>
      <c r="C35" s="136"/>
      <c r="D35" s="26"/>
      <c r="M35" s="11"/>
    </row>
    <row r="36" spans="2:15" ht="15" customHeight="1">
      <c r="B36" s="54"/>
      <c r="C36" s="559"/>
      <c r="D36" s="581"/>
      <c r="E36" s="582" t="s">
        <v>901</v>
      </c>
      <c r="M36" s="11"/>
    </row>
    <row r="37" spans="2:15">
      <c r="B37" s="54"/>
      <c r="C37" s="560"/>
      <c r="D37" s="571"/>
      <c r="E37" s="1"/>
      <c r="M37" s="11"/>
    </row>
    <row r="38" spans="2:15">
      <c r="B38" s="54"/>
      <c r="C38" s="560"/>
      <c r="D38" s="571"/>
      <c r="E38" s="1"/>
      <c r="M38" s="11"/>
    </row>
    <row r="39" spans="2:15" ht="13.5" customHeight="1">
      <c r="B39" s="54"/>
      <c r="C39" s="559"/>
      <c r="D39" s="581"/>
      <c r="E39" s="582" t="s">
        <v>120</v>
      </c>
      <c r="M39" s="11"/>
      <c r="O39" s="490" t="s">
        <v>597</v>
      </c>
    </row>
    <row r="40" spans="2:15">
      <c r="B40" s="54"/>
      <c r="C40" s="560"/>
      <c r="D40" s="571"/>
      <c r="E40" s="583" t="s">
        <v>489</v>
      </c>
      <c r="M40" s="11"/>
    </row>
    <row r="41" spans="2:15">
      <c r="B41" s="54"/>
      <c r="C41" s="560"/>
      <c r="D41" s="571"/>
      <c r="E41" s="1"/>
      <c r="M41" s="11"/>
    </row>
    <row r="42" spans="2:15" ht="13.5" customHeight="1">
      <c r="B42" s="54"/>
      <c r="C42" s="559"/>
      <c r="D42" s="581"/>
      <c r="E42" s="584" t="s">
        <v>902</v>
      </c>
      <c r="M42" s="11"/>
    </row>
    <row r="43" spans="2:15">
      <c r="B43" s="54"/>
      <c r="C43" s="560"/>
      <c r="D43" s="571"/>
      <c r="E43" s="583" t="s">
        <v>490</v>
      </c>
      <c r="M43" s="11"/>
    </row>
    <row r="44" spans="2:15">
      <c r="B44" s="54"/>
      <c r="C44" s="560"/>
      <c r="D44" s="571"/>
      <c r="E44" s="1"/>
      <c r="M44" s="11"/>
    </row>
    <row r="45" spans="2:15">
      <c r="B45" s="54"/>
      <c r="C45" s="405" t="s">
        <v>110</v>
      </c>
      <c r="D45" s="26"/>
      <c r="M45" s="11"/>
    </row>
    <row r="46" spans="2:15">
      <c r="B46" s="54"/>
      <c r="C46" s="404" t="s">
        <v>491</v>
      </c>
      <c r="D46" s="555"/>
      <c r="E46" s="1"/>
      <c r="M46" s="11"/>
    </row>
    <row r="47" spans="2:15">
      <c r="B47" s="54"/>
      <c r="C47" s="404" t="s">
        <v>492</v>
      </c>
      <c r="D47" s="555"/>
      <c r="E47" s="1"/>
      <c r="M47" s="11"/>
    </row>
    <row r="48" spans="2:15">
      <c r="B48" s="54"/>
      <c r="C48" s="12"/>
      <c r="E48" s="1"/>
      <c r="G48" s="1"/>
      <c r="H48" s="1"/>
      <c r="I48" s="1"/>
      <c r="M48" s="11"/>
    </row>
    <row r="49" spans="2:13" ht="39.75" customHeight="1">
      <c r="B49" s="54"/>
      <c r="C49" s="414"/>
      <c r="D49" s="1151" t="s">
        <v>381</v>
      </c>
      <c r="E49" s="1151"/>
      <c r="F49" s="1151"/>
      <c r="G49" s="747"/>
      <c r="H49" s="745"/>
      <c r="I49" s="1150"/>
      <c r="J49" s="1150"/>
      <c r="K49" s="1150"/>
      <c r="L49" s="1150"/>
      <c r="M49" s="11"/>
    </row>
    <row r="50" spans="2:13" ht="39.75" customHeight="1" thickBot="1">
      <c r="B50" s="54"/>
      <c r="C50" s="414"/>
      <c r="D50" s="1151"/>
      <c r="E50" s="1151"/>
      <c r="F50" s="1151"/>
      <c r="G50" s="748" t="s">
        <v>824</v>
      </c>
      <c r="H50" s="1152"/>
      <c r="I50" s="1153"/>
      <c r="J50" s="400"/>
      <c r="K50" s="400"/>
      <c r="L50" s="400"/>
      <c r="M50" s="11"/>
    </row>
    <row r="51" spans="2:13" ht="60" customHeight="1">
      <c r="B51" s="54"/>
      <c r="C51" s="414"/>
      <c r="D51" s="414"/>
      <c r="E51" s="747"/>
      <c r="F51" s="747"/>
      <c r="G51" s="1154" t="s">
        <v>921</v>
      </c>
      <c r="H51" s="1154"/>
      <c r="I51" s="1154"/>
      <c r="J51" s="1154"/>
      <c r="K51" s="1154"/>
      <c r="L51" s="1154"/>
      <c r="M51" s="11"/>
    </row>
    <row r="52" spans="2:13" ht="48.75" customHeight="1">
      <c r="B52" s="54"/>
      <c r="C52" s="414"/>
      <c r="D52" s="414"/>
      <c r="E52" s="746"/>
      <c r="F52" s="746"/>
      <c r="G52" s="585" t="s">
        <v>114</v>
      </c>
      <c r="I52" s="1141" t="str">
        <f>IF('General Data Input tab'!H82&gt;0,'General Data Input tab'!H82," ")</f>
        <v xml:space="preserve"> </v>
      </c>
      <c r="J52" s="1141"/>
      <c r="K52" s="1141"/>
      <c r="L52" s="1141"/>
      <c r="M52" s="11"/>
    </row>
    <row r="53" spans="2:13" ht="50.1" customHeight="1">
      <c r="B53" s="54"/>
      <c r="C53" s="414"/>
      <c r="D53" s="414"/>
      <c r="E53" s="561"/>
      <c r="F53" s="415"/>
      <c r="G53" s="585" t="s">
        <v>115</v>
      </c>
      <c r="H53" s="1141" t="str">
        <f>IF('General Data Input tab'!G84&gt;0,'General Data Input tab'!G84," ")</f>
        <v xml:space="preserve"> </v>
      </c>
      <c r="I53" s="1141"/>
      <c r="J53" s="1141"/>
      <c r="K53" s="1141"/>
      <c r="L53" s="1141"/>
      <c r="M53" s="11"/>
    </row>
    <row r="54" spans="2:13" ht="12" customHeight="1">
      <c r="B54" s="54"/>
      <c r="C54" s="414"/>
      <c r="D54" s="414"/>
      <c r="E54" s="572"/>
      <c r="F54" s="415"/>
      <c r="G54" s="572" t="s">
        <v>119</v>
      </c>
      <c r="H54" s="580"/>
      <c r="I54" s="580"/>
      <c r="J54" s="577"/>
      <c r="M54" s="11"/>
    </row>
    <row r="55" spans="2:13" ht="47.25" customHeight="1">
      <c r="B55" s="54"/>
      <c r="C55" s="414"/>
      <c r="D55" s="414"/>
      <c r="E55" s="561"/>
      <c r="F55" s="415"/>
      <c r="G55" s="249" t="s">
        <v>116</v>
      </c>
      <c r="H55" s="1149" t="str">
        <f>IF('General Data Input tab'!G86&gt;0,'General Data Input tab'!G86," ")</f>
        <v xml:space="preserve"> </v>
      </c>
      <c r="I55" s="1149"/>
      <c r="J55" s="1149"/>
      <c r="K55" s="1149"/>
      <c r="L55" s="1149"/>
      <c r="M55" s="11"/>
    </row>
    <row r="56" spans="2:13">
      <c r="B56" s="55"/>
      <c r="C56" s="5"/>
      <c r="D56" s="6"/>
      <c r="E56" s="19"/>
      <c r="F56" s="6"/>
      <c r="G56" s="19"/>
      <c r="H56" s="19"/>
      <c r="I56" s="19"/>
      <c r="J56" s="578"/>
      <c r="K56" s="6"/>
      <c r="L56" s="578"/>
      <c r="M56" s="36"/>
    </row>
    <row r="57" spans="2:13">
      <c r="G57" s="1"/>
      <c r="H57" s="1"/>
      <c r="I57" s="1"/>
    </row>
    <row r="58" spans="2:13" ht="12.95" customHeight="1">
      <c r="B58" s="541" t="s">
        <v>919</v>
      </c>
      <c r="C58" s="158"/>
      <c r="D58" s="158"/>
      <c r="E58" s="158"/>
      <c r="F58" s="158"/>
      <c r="G58" s="158"/>
      <c r="H58" s="158"/>
      <c r="I58" s="158"/>
      <c r="J58" s="158"/>
      <c r="K58" s="158"/>
      <c r="L58" s="158"/>
      <c r="M58" s="157"/>
    </row>
    <row r="59" spans="2:13" ht="12.95" customHeight="1">
      <c r="B59" s="539" t="s">
        <v>920</v>
      </c>
      <c r="C59" s="318"/>
      <c r="D59" s="318"/>
      <c r="E59" s="318"/>
      <c r="F59" s="318"/>
      <c r="G59" s="318"/>
      <c r="H59" s="318"/>
      <c r="I59" s="318"/>
      <c r="J59" s="146"/>
      <c r="K59" s="146"/>
      <c r="L59" s="146"/>
      <c r="M59" s="152"/>
    </row>
    <row r="60" spans="2:13" ht="12.95" customHeight="1">
      <c r="B60" s="539" t="s">
        <v>903</v>
      </c>
      <c r="C60" s="318"/>
      <c r="D60" s="318"/>
      <c r="E60" s="318"/>
      <c r="F60" s="318"/>
      <c r="G60" s="318"/>
      <c r="H60" s="318"/>
      <c r="I60" s="318"/>
      <c r="J60" s="146"/>
      <c r="K60" s="146"/>
      <c r="L60" s="146"/>
      <c r="M60" s="152"/>
    </row>
    <row r="61" spans="2:13" ht="12.95" customHeight="1">
      <c r="B61" s="539" t="s">
        <v>839</v>
      </c>
      <c r="C61" s="318"/>
      <c r="D61" s="318"/>
      <c r="E61" s="318"/>
      <c r="F61" s="318"/>
      <c r="G61" s="318"/>
      <c r="H61" s="318"/>
      <c r="I61" s="318"/>
      <c r="J61" s="146"/>
      <c r="K61" s="146"/>
      <c r="L61" s="146"/>
      <c r="M61" s="152"/>
    </row>
    <row r="62" spans="2:13" ht="12.95" customHeight="1">
      <c r="B62" s="592" t="s">
        <v>904</v>
      </c>
      <c r="C62" s="417"/>
      <c r="D62" s="417"/>
      <c r="E62" s="417"/>
      <c r="F62" s="417"/>
      <c r="G62" s="417"/>
      <c r="H62" s="417"/>
      <c r="I62" s="417"/>
      <c r="J62" s="149"/>
      <c r="K62" s="149"/>
      <c r="L62" s="149"/>
      <c r="M62" s="148"/>
    </row>
  </sheetData>
  <mergeCells count="16">
    <mergeCell ref="F25:L25"/>
    <mergeCell ref="B22:B23"/>
    <mergeCell ref="I52:L52"/>
    <mergeCell ref="H55:L55"/>
    <mergeCell ref="I49:L49"/>
    <mergeCell ref="F23:L23"/>
    <mergeCell ref="H53:L53"/>
    <mergeCell ref="D49:F50"/>
    <mergeCell ref="H50:I50"/>
    <mergeCell ref="G51:L51"/>
    <mergeCell ref="F21:J21"/>
    <mergeCell ref="B2:B3"/>
    <mergeCell ref="B17:B18"/>
    <mergeCell ref="L9:L10"/>
    <mergeCell ref="L13:L14"/>
    <mergeCell ref="L3:M3"/>
  </mergeCells>
  <dataValidations count="1">
    <dataValidation type="list" allowBlank="1" showInputMessage="1" showErrorMessage="1" sqref="D36 D39 D42" xr:uid="{00000000-0002-0000-2300-000000000000}">
      <formula1>"X"</formula1>
    </dataValidation>
  </dataValidations>
  <printOptions horizontalCentered="1"/>
  <pageMargins left="0" right="0" top="0.25" bottom="0.5" header="0.3" footer="0.3"/>
  <pageSetup scale="63" orientation="portrait" r:id="rId1"/>
  <headerFooter>
    <oddFooter>&amp;L&amp;9U.S. Copyright Office&amp;R&amp;9Form SA3E Long Form (Rev. 05-17)</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R94"/>
  <sheetViews>
    <sheetView showGridLines="0" topLeftCell="A18" workbookViewId="0">
      <selection activeCell="O45" sqref="O45"/>
    </sheetView>
  </sheetViews>
  <sheetFormatPr defaultColWidth="9.140625" defaultRowHeight="15"/>
  <cols>
    <col min="1" max="1" width="8.5703125" customWidth="1"/>
    <col min="2" max="2" width="2.5703125" customWidth="1"/>
    <col min="3" max="4" width="2.85546875" customWidth="1"/>
    <col min="5" max="5" width="7.42578125" customWidth="1"/>
    <col min="6" max="6" width="8.5703125" hidden="1" customWidth="1"/>
    <col min="7" max="7" width="7.140625" customWidth="1"/>
    <col min="8" max="8" width="5.85546875" customWidth="1"/>
    <col min="9" max="9" width="24.42578125" customWidth="1"/>
    <col min="10" max="10" width="0.5703125" customWidth="1"/>
    <col min="11" max="11" width="3.42578125" customWidth="1"/>
    <col min="12" max="12" width="14.85546875" customWidth="1"/>
    <col min="13" max="13" width="4.5703125" customWidth="1"/>
    <col min="14" max="14" width="6.5703125" customWidth="1"/>
    <col min="15" max="15" width="14.140625" customWidth="1"/>
    <col min="16" max="16" width="7.85546875" customWidth="1"/>
    <col min="17" max="17" width="0.5703125" customWidth="1"/>
    <col min="18" max="18" width="14.85546875" customWidth="1"/>
  </cols>
  <sheetData>
    <row r="1" spans="2:18" ht="18.75" customHeight="1">
      <c r="R1" s="684" t="str">
        <f>CONCATENATE("ACCOUNTING PERIOD:  ",'General Data Input tab'!$D$2)</f>
        <v>ACCOUNTING PERIOD:  0</v>
      </c>
    </row>
    <row r="2" spans="2:18">
      <c r="B2" s="26" t="s">
        <v>818</v>
      </c>
      <c r="C2" s="23"/>
      <c r="D2" s="23"/>
      <c r="E2" s="23"/>
      <c r="F2" s="21"/>
      <c r="G2" s="21"/>
      <c r="H2" s="21"/>
      <c r="I2" s="21"/>
      <c r="J2" s="21"/>
      <c r="K2" s="21"/>
      <c r="L2" s="21"/>
      <c r="M2" s="21"/>
      <c r="N2" s="21"/>
      <c r="O2" s="21"/>
      <c r="P2" s="21"/>
    </row>
    <row r="3" spans="2:18" ht="6" customHeight="1">
      <c r="B3" s="23"/>
      <c r="C3" s="23"/>
      <c r="D3" s="23"/>
      <c r="E3" s="23"/>
      <c r="F3" s="21"/>
      <c r="G3" s="21"/>
      <c r="H3" s="21"/>
      <c r="I3" s="21"/>
      <c r="J3" s="21"/>
      <c r="K3" s="21"/>
      <c r="L3" s="21"/>
      <c r="M3" s="21"/>
      <c r="N3" s="21"/>
      <c r="O3" s="21"/>
      <c r="P3" s="21"/>
    </row>
    <row r="4" spans="2:18" ht="15.75">
      <c r="B4" s="2" t="s">
        <v>637</v>
      </c>
      <c r="C4" s="495"/>
      <c r="D4" s="86"/>
      <c r="E4" s="86"/>
      <c r="F4" s="97"/>
      <c r="G4" s="97"/>
      <c r="H4" s="97"/>
      <c r="I4" s="97"/>
      <c r="J4" s="97"/>
      <c r="K4" s="97"/>
      <c r="L4" s="97"/>
      <c r="M4" s="97"/>
      <c r="N4" s="97"/>
      <c r="O4" s="97"/>
      <c r="P4" s="666" t="s">
        <v>410</v>
      </c>
      <c r="Q4" s="4"/>
      <c r="R4" s="1008" t="s">
        <v>638</v>
      </c>
    </row>
    <row r="5" spans="2:18" ht="20.25" customHeight="1">
      <c r="B5" s="211">
        <f>'General Data Input tab'!$C$17</f>
        <v>0</v>
      </c>
      <c r="C5" s="224"/>
      <c r="D5" s="663"/>
      <c r="E5" s="663"/>
      <c r="F5" s="663"/>
      <c r="G5" s="663"/>
      <c r="H5" s="663"/>
      <c r="I5" s="663"/>
      <c r="J5" s="663"/>
      <c r="K5" s="663"/>
      <c r="L5" s="663"/>
      <c r="M5" s="663"/>
      <c r="N5" s="663"/>
      <c r="O5" s="663"/>
      <c r="P5" s="681" t="str">
        <f>IF('General Data Input tab'!K14&gt;0,'General Data Input tab'!K14," ")</f>
        <v xml:space="preserve"> </v>
      </c>
      <c r="Q5" s="36"/>
      <c r="R5" s="1009"/>
    </row>
    <row r="6" spans="2:18" ht="3" customHeight="1">
      <c r="B6" s="106"/>
      <c r="C6" s="95"/>
      <c r="D6" s="95"/>
      <c r="E6" s="95"/>
      <c r="F6" s="95"/>
      <c r="G6" s="95"/>
      <c r="H6" s="95"/>
      <c r="I6" s="95"/>
      <c r="J6" s="95"/>
      <c r="K6" s="95"/>
      <c r="L6" s="95"/>
      <c r="M6" s="95"/>
      <c r="N6" s="95"/>
      <c r="O6" s="95"/>
      <c r="P6" s="90"/>
      <c r="Q6" s="62"/>
      <c r="R6" s="138"/>
    </row>
    <row r="7" spans="2:18" s="254" customFormat="1" ht="9.75" customHeight="1">
      <c r="B7" s="294"/>
      <c r="C7" s="295"/>
      <c r="D7" s="295"/>
      <c r="E7" s="295"/>
      <c r="F7" s="295"/>
      <c r="G7" s="295"/>
      <c r="H7" s="295"/>
      <c r="I7" s="295"/>
      <c r="J7" s="295"/>
      <c r="K7" s="295"/>
      <c r="L7" s="295"/>
      <c r="M7" s="295"/>
      <c r="N7" s="295"/>
      <c r="O7" s="295"/>
      <c r="P7" s="295"/>
      <c r="Q7" s="296"/>
      <c r="R7" s="255"/>
    </row>
    <row r="8" spans="2:18" ht="18">
      <c r="B8" s="156"/>
      <c r="C8" s="245" t="s">
        <v>263</v>
      </c>
      <c r="D8" s="232"/>
      <c r="E8" s="232"/>
      <c r="F8" s="146"/>
      <c r="G8" s="146"/>
      <c r="H8" s="146"/>
      <c r="I8" s="146"/>
      <c r="J8" s="146"/>
      <c r="K8" s="146"/>
      <c r="L8" s="146"/>
      <c r="M8" s="146"/>
      <c r="N8" s="146"/>
      <c r="O8" s="146"/>
      <c r="P8" s="1"/>
      <c r="Q8" s="152"/>
      <c r="R8" s="297"/>
    </row>
    <row r="9" spans="2:18" ht="12.95" customHeight="1">
      <c r="B9" s="241"/>
      <c r="C9" s="26" t="s">
        <v>262</v>
      </c>
      <c r="D9" s="249"/>
      <c r="E9" s="249"/>
      <c r="F9" s="249"/>
      <c r="G9" s="249"/>
      <c r="H9" s="249"/>
      <c r="I9" s="249"/>
      <c r="J9" s="249"/>
      <c r="K9" s="153"/>
      <c r="L9" s="153"/>
      <c r="M9" s="267"/>
      <c r="N9" s="267"/>
      <c r="O9" s="267"/>
      <c r="P9" s="190"/>
      <c r="Q9" s="152"/>
      <c r="R9" s="1156" t="s">
        <v>261</v>
      </c>
    </row>
    <row r="10" spans="2:18" ht="12.95" customHeight="1">
      <c r="B10" s="241"/>
      <c r="C10" s="463" t="s">
        <v>260</v>
      </c>
      <c r="D10" s="298"/>
      <c r="E10" s="298"/>
      <c r="F10" s="249"/>
      <c r="G10" s="249"/>
      <c r="H10" s="249"/>
      <c r="I10" s="249"/>
      <c r="J10" s="249"/>
      <c r="K10" s="153"/>
      <c r="L10" s="153"/>
      <c r="M10" s="164"/>
      <c r="N10" s="164"/>
      <c r="O10" s="164"/>
      <c r="P10" s="23"/>
      <c r="Q10" s="152"/>
      <c r="R10" s="1156"/>
    </row>
    <row r="11" spans="2:18" ht="12.95" customHeight="1">
      <c r="B11" s="299"/>
      <c r="C11" s="300"/>
      <c r="D11" s="301"/>
      <c r="E11" s="463" t="s">
        <v>259</v>
      </c>
      <c r="F11" s="146" t="s">
        <v>259</v>
      </c>
      <c r="G11" s="153"/>
      <c r="H11" s="153"/>
      <c r="I11" s="153"/>
      <c r="J11" s="153"/>
      <c r="K11" s="153"/>
      <c r="L11" s="153"/>
      <c r="M11" s="164"/>
      <c r="N11" s="164"/>
      <c r="O11" s="164"/>
      <c r="P11" s="164"/>
      <c r="Q11" s="152"/>
      <c r="R11" s="11"/>
    </row>
    <row r="12" spans="2:18" ht="12.95" customHeight="1">
      <c r="B12" s="299"/>
      <c r="C12" s="300"/>
      <c r="D12" s="301"/>
      <c r="E12" s="463" t="s">
        <v>258</v>
      </c>
      <c r="F12" s="249" t="s">
        <v>258</v>
      </c>
      <c r="G12" s="153"/>
      <c r="H12" s="153"/>
      <c r="I12" s="153"/>
      <c r="J12" s="153"/>
      <c r="K12" s="153"/>
      <c r="L12" s="153"/>
      <c r="M12" s="259"/>
      <c r="N12" s="259"/>
      <c r="O12" s="259"/>
      <c r="P12" s="190"/>
      <c r="Q12" s="152"/>
      <c r="R12" s="1157" t="s">
        <v>11</v>
      </c>
    </row>
    <row r="13" spans="2:18" ht="12.95" customHeight="1">
      <c r="B13" s="258"/>
      <c r="C13" s="300"/>
      <c r="D13" s="302"/>
      <c r="E13" s="463" t="s">
        <v>257</v>
      </c>
      <c r="F13" s="146" t="s">
        <v>257</v>
      </c>
      <c r="G13" s="153"/>
      <c r="H13" s="153"/>
      <c r="I13" s="153"/>
      <c r="J13" s="153"/>
      <c r="K13" s="153"/>
      <c r="L13" s="153"/>
      <c r="M13" s="164"/>
      <c r="N13" s="164"/>
      <c r="O13" s="164"/>
      <c r="P13" s="23"/>
      <c r="Q13" s="152"/>
      <c r="R13" s="1157"/>
    </row>
    <row r="14" spans="2:18" ht="10.5" customHeight="1">
      <c r="B14" s="156"/>
      <c r="C14" s="146"/>
      <c r="D14" s="153"/>
      <c r="E14" s="153"/>
      <c r="F14" s="249"/>
      <c r="G14" s="153"/>
      <c r="H14" s="153"/>
      <c r="I14" s="153"/>
      <c r="J14" s="153"/>
      <c r="K14" s="153"/>
      <c r="L14" s="153"/>
      <c r="M14" s="259"/>
      <c r="N14" s="259"/>
      <c r="O14" s="259"/>
      <c r="P14" s="190"/>
      <c r="Q14" s="152"/>
      <c r="R14" s="1157"/>
    </row>
    <row r="15" spans="2:18">
      <c r="B15" s="156"/>
      <c r="C15" s="26" t="s">
        <v>840</v>
      </c>
      <c r="D15" s="249"/>
      <c r="E15" s="249"/>
      <c r="F15" s="249"/>
      <c r="G15" s="153"/>
      <c r="H15" s="153"/>
      <c r="I15" s="153"/>
      <c r="J15" s="153"/>
      <c r="K15" s="153"/>
      <c r="L15" s="153"/>
      <c r="M15" s="164"/>
      <c r="N15" s="164"/>
      <c r="O15" s="164"/>
      <c r="P15" s="23"/>
      <c r="Q15" s="152"/>
      <c r="R15" s="1157"/>
    </row>
    <row r="16" spans="2:18" ht="12" customHeight="1">
      <c r="B16" s="156"/>
      <c r="C16" s="26" t="s">
        <v>841</v>
      </c>
      <c r="D16" s="249"/>
      <c r="E16" s="249"/>
      <c r="F16" s="249"/>
      <c r="G16" s="153"/>
      <c r="H16" s="153"/>
      <c r="I16" s="153"/>
      <c r="J16" s="153"/>
      <c r="K16" s="153"/>
      <c r="L16" s="153"/>
      <c r="M16" s="153"/>
      <c r="N16" s="153"/>
      <c r="O16" s="153"/>
      <c r="P16" s="153"/>
      <c r="Q16" s="152"/>
      <c r="R16" s="1157"/>
    </row>
    <row r="17" spans="2:18" ht="5.0999999999999996" customHeight="1">
      <c r="B17" s="156"/>
      <c r="C17" s="26"/>
      <c r="D17" s="249"/>
      <c r="E17" s="249"/>
      <c r="F17" s="249"/>
      <c r="G17" s="153"/>
      <c r="H17" s="153"/>
      <c r="I17" s="153"/>
      <c r="J17" s="153"/>
      <c r="K17" s="153"/>
      <c r="L17" s="153"/>
      <c r="M17" s="153"/>
      <c r="N17" s="153"/>
      <c r="O17" s="153"/>
      <c r="P17" s="153"/>
      <c r="Q17" s="152"/>
      <c r="R17" s="1157"/>
    </row>
    <row r="18" spans="2:18" ht="12.95" customHeight="1">
      <c r="B18" s="156"/>
      <c r="C18" s="26" t="s">
        <v>256</v>
      </c>
      <c r="D18" s="249"/>
      <c r="E18" s="249"/>
      <c r="F18" s="249"/>
      <c r="G18" s="26"/>
      <c r="H18" s="153"/>
      <c r="I18" s="153"/>
      <c r="J18" s="153"/>
      <c r="K18" s="153"/>
      <c r="L18" s="153"/>
      <c r="M18" s="267"/>
      <c r="N18" s="267"/>
      <c r="O18" s="267"/>
      <c r="P18" s="153"/>
      <c r="Q18" s="152"/>
      <c r="R18" s="1157"/>
    </row>
    <row r="19" spans="2:18" ht="12.95" customHeight="1">
      <c r="B19" s="156"/>
      <c r="C19" s="26" t="s">
        <v>255</v>
      </c>
      <c r="D19" s="249"/>
      <c r="E19" s="249"/>
      <c r="F19" s="249"/>
      <c r="G19" s="26"/>
      <c r="H19" s="153"/>
      <c r="I19" s="153"/>
      <c r="J19" s="153"/>
      <c r="K19" s="153"/>
      <c r="L19" s="153"/>
      <c r="M19" s="263"/>
      <c r="N19" s="263"/>
      <c r="O19" s="263"/>
      <c r="P19" s="262"/>
      <c r="Q19" s="152"/>
      <c r="R19" s="1157"/>
    </row>
    <row r="20" spans="2:18" ht="5.25" customHeight="1">
      <c r="B20" s="156"/>
      <c r="C20" s="153"/>
      <c r="D20" s="153"/>
      <c r="E20" s="153"/>
      <c r="F20" s="26"/>
      <c r="G20" s="26"/>
      <c r="H20" s="153"/>
      <c r="I20" s="153"/>
      <c r="J20" s="153"/>
      <c r="K20" s="153"/>
      <c r="L20" s="153"/>
      <c r="M20" s="259"/>
      <c r="N20" s="259"/>
      <c r="O20" s="259"/>
      <c r="P20" s="160"/>
      <c r="Q20" s="152"/>
      <c r="R20" s="11"/>
    </row>
    <row r="21" spans="2:18">
      <c r="B21" s="156"/>
      <c r="C21" s="471" t="str">
        <f>IF(C23&gt;0," ","X")</f>
        <v>X</v>
      </c>
      <c r="D21" s="153" t="s">
        <v>632</v>
      </c>
      <c r="E21" s="249"/>
      <c r="G21" s="153"/>
      <c r="H21" s="153"/>
      <c r="I21" s="153"/>
      <c r="J21" s="153"/>
      <c r="K21" s="153"/>
      <c r="L21" s="153"/>
      <c r="M21" s="164"/>
      <c r="N21" s="164"/>
      <c r="O21" s="164"/>
      <c r="P21" s="164"/>
      <c r="Q21" s="152"/>
      <c r="R21" s="11"/>
    </row>
    <row r="22" spans="2:18" ht="9" customHeight="1">
      <c r="B22" s="156"/>
      <c r="C22" s="249"/>
      <c r="D22" s="164"/>
      <c r="E22" s="249"/>
      <c r="G22" s="153"/>
      <c r="H22" s="153"/>
      <c r="I22" s="153"/>
      <c r="J22" s="153"/>
      <c r="K22" s="153"/>
      <c r="L22" s="153"/>
      <c r="M22" s="164"/>
      <c r="N22" s="164"/>
      <c r="O22" s="164"/>
      <c r="P22" s="164"/>
      <c r="Q22" s="152"/>
      <c r="R22" s="11"/>
    </row>
    <row r="23" spans="2:18" ht="15.75">
      <c r="B23" s="154"/>
      <c r="C23" s="470"/>
      <c r="D23" s="26" t="s">
        <v>633</v>
      </c>
      <c r="E23" s="153"/>
      <c r="G23" s="26"/>
      <c r="H23" s="153"/>
      <c r="I23" s="26"/>
      <c r="J23" s="249"/>
      <c r="K23" s="153"/>
      <c r="L23" s="303" t="s">
        <v>590</v>
      </c>
      <c r="M23" s="256" t="s">
        <v>661</v>
      </c>
      <c r="N23" s="1155"/>
      <c r="O23" s="1155"/>
      <c r="P23" s="1155"/>
      <c r="Q23" s="152"/>
      <c r="R23" s="11"/>
    </row>
    <row r="24" spans="2:18" ht="9.75" customHeight="1">
      <c r="B24" s="150"/>
      <c r="C24" s="304"/>
      <c r="D24" s="304"/>
      <c r="E24" s="304"/>
      <c r="F24" s="304"/>
      <c r="G24" s="304"/>
      <c r="H24" s="304"/>
      <c r="I24" s="304"/>
      <c r="J24" s="304"/>
      <c r="K24" s="304"/>
      <c r="L24" s="304"/>
      <c r="M24" s="304"/>
      <c r="N24" s="304"/>
      <c r="O24" s="304"/>
      <c r="P24" s="304"/>
      <c r="Q24" s="305"/>
      <c r="R24" s="8"/>
    </row>
    <row r="25" spans="2:18" ht="6.75" customHeight="1">
      <c r="B25" s="156"/>
      <c r="C25" s="306"/>
      <c r="D25" s="306"/>
      <c r="E25" s="306"/>
      <c r="F25" s="306"/>
      <c r="G25" s="306"/>
      <c r="H25" s="306"/>
      <c r="I25" s="306"/>
      <c r="J25" s="307"/>
      <c r="K25" s="306"/>
      <c r="L25" s="306"/>
      <c r="M25" s="306"/>
      <c r="N25" s="306"/>
      <c r="O25" s="306"/>
      <c r="P25" s="306"/>
      <c r="Q25" s="308"/>
      <c r="R25" s="11"/>
    </row>
    <row r="26" spans="2:18">
      <c r="B26" s="241"/>
      <c r="C26" s="1" t="s">
        <v>638</v>
      </c>
      <c r="D26" s="23"/>
      <c r="E26" s="23"/>
      <c r="F26" s="309"/>
      <c r="G26" s="468"/>
      <c r="H26" s="468"/>
      <c r="I26" s="468"/>
      <c r="J26" s="155"/>
      <c r="K26" s="146"/>
      <c r="L26" s="1" t="s">
        <v>638</v>
      </c>
      <c r="M26" s="468"/>
      <c r="N26" s="468"/>
      <c r="O26" s="468"/>
      <c r="P26" s="468"/>
      <c r="Q26" s="152"/>
      <c r="R26" s="11"/>
    </row>
    <row r="27" spans="2:18">
      <c r="B27" s="241"/>
      <c r="C27" s="1" t="s">
        <v>12</v>
      </c>
      <c r="D27" s="23"/>
      <c r="E27" s="23"/>
      <c r="F27" s="249"/>
      <c r="G27" s="467"/>
      <c r="H27" s="467"/>
      <c r="I27" s="467"/>
      <c r="J27" s="310"/>
      <c r="K27" s="153"/>
      <c r="L27" s="1" t="s">
        <v>12</v>
      </c>
      <c r="M27" s="467"/>
      <c r="N27" s="467"/>
      <c r="O27" s="467"/>
      <c r="P27" s="467"/>
      <c r="Q27" s="152"/>
      <c r="R27" s="11"/>
    </row>
    <row r="28" spans="2:18">
      <c r="B28" s="241"/>
      <c r="C28" s="466"/>
      <c r="D28" s="466"/>
      <c r="E28" s="466"/>
      <c r="F28" s="311"/>
      <c r="G28" s="469"/>
      <c r="H28" s="469"/>
      <c r="I28" s="469"/>
      <c r="J28" s="155"/>
      <c r="K28" s="249"/>
      <c r="L28" s="466"/>
      <c r="M28" s="469"/>
      <c r="N28" s="469"/>
      <c r="O28" s="469"/>
      <c r="P28" s="469"/>
      <c r="Q28" s="152"/>
      <c r="R28" s="11"/>
    </row>
    <row r="29" spans="2:18">
      <c r="B29" s="156"/>
      <c r="C29" s="467"/>
      <c r="D29" s="467"/>
      <c r="E29" s="467"/>
      <c r="F29" s="312"/>
      <c r="G29" s="467"/>
      <c r="H29" s="467"/>
      <c r="I29" s="467"/>
      <c r="J29" s="287"/>
      <c r="K29" s="153"/>
      <c r="L29" s="467"/>
      <c r="M29" s="467"/>
      <c r="N29" s="467"/>
      <c r="O29" s="467"/>
      <c r="P29" s="467"/>
      <c r="Q29" s="152"/>
      <c r="R29" s="11"/>
    </row>
    <row r="30" spans="2:18" ht="7.5" customHeight="1">
      <c r="B30" s="156"/>
      <c r="C30" s="153"/>
      <c r="D30" s="153"/>
      <c r="E30" s="153"/>
      <c r="F30" s="249"/>
      <c r="G30" s="153"/>
      <c r="H30" s="153"/>
      <c r="I30" s="153"/>
      <c r="J30" s="313"/>
      <c r="K30" s="153"/>
      <c r="L30" s="153"/>
      <c r="M30" s="164"/>
      <c r="N30" s="164"/>
      <c r="O30" s="164"/>
      <c r="P30" s="164"/>
      <c r="Q30" s="152"/>
      <c r="R30" s="11"/>
    </row>
    <row r="31" spans="2:18" ht="3" customHeight="1">
      <c r="B31" s="106"/>
      <c r="C31" s="95"/>
      <c r="D31" s="95"/>
      <c r="E31" s="95"/>
      <c r="F31" s="95"/>
      <c r="G31" s="95"/>
      <c r="H31" s="95"/>
      <c r="I31" s="95"/>
      <c r="J31" s="95"/>
      <c r="K31" s="95"/>
      <c r="L31" s="95"/>
      <c r="M31" s="95"/>
      <c r="N31" s="95"/>
      <c r="O31" s="95"/>
      <c r="P31" s="95"/>
      <c r="Q31" s="62"/>
      <c r="R31" s="138"/>
    </row>
    <row r="32" spans="2:18" ht="6" customHeight="1">
      <c r="B32" s="156"/>
      <c r="C32" s="153"/>
      <c r="D32" s="153"/>
      <c r="E32" s="153"/>
      <c r="F32" s="249"/>
      <c r="G32" s="153"/>
      <c r="H32" s="153"/>
      <c r="I32" s="153"/>
      <c r="J32" s="153"/>
      <c r="K32" s="153"/>
      <c r="L32" s="153"/>
      <c r="M32" s="164"/>
      <c r="N32" s="164"/>
      <c r="O32" s="164"/>
      <c r="P32" s="164"/>
      <c r="Q32" s="152"/>
      <c r="R32" s="11"/>
    </row>
    <row r="33" spans="2:18" ht="15.75">
      <c r="B33" s="156"/>
      <c r="C33" s="245" t="s">
        <v>13</v>
      </c>
      <c r="D33" s="245"/>
      <c r="E33" s="245"/>
      <c r="F33" s="249"/>
      <c r="G33" s="153"/>
      <c r="H33" s="153"/>
      <c r="I33" s="153"/>
      <c r="J33" s="153"/>
      <c r="K33" s="153"/>
      <c r="L33" s="153"/>
      <c r="M33" s="164"/>
      <c r="N33" s="164"/>
      <c r="O33" s="164"/>
      <c r="P33" s="164"/>
      <c r="Q33" s="152"/>
      <c r="R33" s="297"/>
    </row>
    <row r="34" spans="2:18" ht="6" customHeight="1">
      <c r="B34" s="156"/>
      <c r="C34" s="232"/>
      <c r="D34" s="245"/>
      <c r="E34" s="245"/>
      <c r="F34" s="249"/>
      <c r="G34" s="153"/>
      <c r="H34" s="153"/>
      <c r="I34" s="153"/>
      <c r="J34" s="153"/>
      <c r="K34" s="153"/>
      <c r="L34" s="153"/>
      <c r="M34" s="164"/>
      <c r="N34" s="164"/>
      <c r="O34" s="164"/>
      <c r="P34" s="164"/>
      <c r="Q34" s="152"/>
      <c r="R34" s="297"/>
    </row>
    <row r="35" spans="2:18">
      <c r="B35" s="156"/>
      <c r="C35" s="153" t="s">
        <v>254</v>
      </c>
      <c r="D35" s="146"/>
      <c r="E35" s="146"/>
      <c r="F35" s="249"/>
      <c r="G35" s="153"/>
      <c r="H35" s="153"/>
      <c r="I35" s="153"/>
      <c r="J35" s="153"/>
      <c r="K35" s="153"/>
      <c r="L35" s="153"/>
      <c r="M35" s="267"/>
      <c r="N35" s="267"/>
      <c r="O35" s="267"/>
      <c r="P35" s="190"/>
      <c r="Q35" s="152"/>
      <c r="R35" s="1156" t="s">
        <v>253</v>
      </c>
    </row>
    <row r="36" spans="2:18">
      <c r="B36" s="156"/>
      <c r="C36" s="153" t="s">
        <v>856</v>
      </c>
      <c r="D36" s="146"/>
      <c r="E36" s="146"/>
      <c r="F36" s="249"/>
      <c r="G36" s="153"/>
      <c r="H36" s="153"/>
      <c r="I36" s="153"/>
      <c r="J36" s="153"/>
      <c r="K36" s="153"/>
      <c r="L36" s="153"/>
      <c r="M36" s="164"/>
      <c r="N36" s="164"/>
      <c r="O36" s="164"/>
      <c r="P36" s="164"/>
      <c r="Q36" s="152"/>
      <c r="R36" s="1156"/>
    </row>
    <row r="37" spans="2:18" ht="12" customHeight="1">
      <c r="B37" s="156"/>
      <c r="C37" s="164"/>
      <c r="D37" s="146"/>
      <c r="E37" s="146"/>
      <c r="F37" s="249"/>
      <c r="G37" s="153"/>
      <c r="H37" s="153"/>
      <c r="I37" s="153"/>
      <c r="J37" s="153"/>
      <c r="K37" s="262"/>
      <c r="L37" s="267"/>
      <c r="M37" s="164"/>
      <c r="N37" s="164"/>
      <c r="O37" s="164"/>
      <c r="P37" s="164"/>
      <c r="Q37" s="152"/>
      <c r="R37" s="11"/>
    </row>
    <row r="38" spans="2:18" ht="3" customHeight="1">
      <c r="B38" s="156"/>
      <c r="C38" s="164"/>
      <c r="D38" s="146"/>
      <c r="E38" s="146"/>
      <c r="F38" s="249"/>
      <c r="G38" s="153"/>
      <c r="H38" s="153"/>
      <c r="I38" s="153"/>
      <c r="J38" s="153"/>
      <c r="K38" s="26"/>
      <c r="L38" s="26"/>
      <c r="M38" s="164"/>
      <c r="N38" s="164"/>
      <c r="O38" s="164"/>
      <c r="P38" s="164"/>
      <c r="Q38" s="152"/>
      <c r="R38" s="1157" t="s">
        <v>14</v>
      </c>
    </row>
    <row r="39" spans="2:18" ht="15.75">
      <c r="B39" s="156"/>
      <c r="C39" s="153" t="s">
        <v>15</v>
      </c>
      <c r="D39" s="146"/>
      <c r="E39" s="146"/>
      <c r="F39" s="249"/>
      <c r="G39" s="153"/>
      <c r="H39" s="153"/>
      <c r="I39" s="153"/>
      <c r="J39" s="1019" t="s">
        <v>16</v>
      </c>
      <c r="K39" s="1019"/>
      <c r="L39" s="1019"/>
      <c r="M39" s="267"/>
      <c r="N39" s="1162"/>
      <c r="O39" s="1162"/>
      <c r="P39" s="1162"/>
      <c r="Q39" s="152"/>
      <c r="R39" s="1157"/>
    </row>
    <row r="40" spans="2:18" ht="9" customHeight="1">
      <c r="B40" s="156"/>
      <c r="C40" s="153"/>
      <c r="D40" s="146"/>
      <c r="E40" s="146"/>
      <c r="F40" s="249"/>
      <c r="G40" s="153"/>
      <c r="H40" s="153"/>
      <c r="I40" s="153"/>
      <c r="J40" s="153"/>
      <c r="K40" s="153"/>
      <c r="L40" s="263"/>
      <c r="M40" s="164"/>
      <c r="N40" s="164"/>
      <c r="O40" s="164"/>
      <c r="P40" s="164"/>
      <c r="Q40" s="152"/>
      <c r="R40" s="1157"/>
    </row>
    <row r="41" spans="2:18" ht="15.75">
      <c r="B41" s="156"/>
      <c r="C41" s="153"/>
      <c r="D41" s="146"/>
      <c r="E41" s="146"/>
      <c r="F41" s="249"/>
      <c r="G41" s="153"/>
      <c r="H41" s="153"/>
      <c r="I41" s="153"/>
      <c r="J41" s="153"/>
      <c r="K41" s="153"/>
      <c r="L41" s="263"/>
      <c r="M41" s="164"/>
      <c r="N41" s="314" t="s">
        <v>252</v>
      </c>
      <c r="O41" s="464"/>
      <c r="P41" s="325"/>
      <c r="Q41" s="152"/>
      <c r="R41" s="1157"/>
    </row>
    <row r="42" spans="2:18" ht="9" customHeight="1">
      <c r="B42" s="156"/>
      <c r="C42" s="153"/>
      <c r="D42" s="146"/>
      <c r="E42" s="146"/>
      <c r="F42" s="249"/>
      <c r="G42" s="153"/>
      <c r="H42" s="153"/>
      <c r="I42" s="153"/>
      <c r="J42" s="153"/>
      <c r="K42" s="153"/>
      <c r="L42" s="153"/>
      <c r="M42" s="259"/>
      <c r="N42" s="259"/>
      <c r="O42" s="259"/>
      <c r="P42" s="190"/>
      <c r="Q42" s="152"/>
      <c r="R42" s="1157"/>
    </row>
    <row r="43" spans="2:18" ht="15.75">
      <c r="B43" s="156"/>
      <c r="C43" s="153" t="s">
        <v>636</v>
      </c>
      <c r="D43" s="146"/>
      <c r="E43" s="146"/>
      <c r="F43" s="249"/>
      <c r="G43" s="153"/>
      <c r="H43" s="153"/>
      <c r="I43" s="153"/>
      <c r="J43" s="153"/>
      <c r="K43" s="153"/>
      <c r="L43" s="153"/>
      <c r="M43" s="153"/>
      <c r="N43" s="1161">
        <f>N39*O41</f>
        <v>0</v>
      </c>
      <c r="O43" s="1161"/>
      <c r="P43" s="1161"/>
      <c r="Q43" s="152"/>
      <c r="R43" s="1157"/>
    </row>
    <row r="44" spans="2:18" ht="9" customHeight="1">
      <c r="B44" s="156"/>
      <c r="C44" s="153"/>
      <c r="D44" s="146"/>
      <c r="E44" s="146"/>
      <c r="F44" s="249"/>
      <c r="G44" s="153"/>
      <c r="H44" s="153"/>
      <c r="I44" s="153"/>
      <c r="J44" s="153"/>
      <c r="K44" s="153"/>
      <c r="L44" s="153"/>
      <c r="M44" s="153"/>
      <c r="N44" s="164"/>
      <c r="O44" s="164"/>
      <c r="P44" s="164"/>
      <c r="Q44" s="152"/>
      <c r="R44" s="1157"/>
    </row>
    <row r="45" spans="2:18" ht="15.75">
      <c r="B45" s="156"/>
      <c r="C45" s="153"/>
      <c r="D45" s="146"/>
      <c r="E45" s="146"/>
      <c r="F45" s="249"/>
      <c r="G45" s="153"/>
      <c r="H45" s="153"/>
      <c r="I45" s="153"/>
      <c r="J45" s="153"/>
      <c r="K45" s="153"/>
      <c r="L45" s="153"/>
      <c r="M45" s="153"/>
      <c r="N45" s="314" t="s">
        <v>252</v>
      </c>
      <c r="O45" s="465"/>
      <c r="P45" s="153" t="s">
        <v>251</v>
      </c>
      <c r="Q45" s="152"/>
      <c r="R45" s="11"/>
    </row>
    <row r="46" spans="2:18" ht="9" customHeight="1">
      <c r="B46" s="57"/>
      <c r="C46" s="26"/>
      <c r="D46" s="249"/>
      <c r="E46" s="249"/>
      <c r="F46" s="315"/>
      <c r="G46" s="153"/>
      <c r="H46" s="153"/>
      <c r="I46" s="153"/>
      <c r="J46" s="153"/>
      <c r="K46" s="153"/>
      <c r="L46" s="153"/>
      <c r="M46" s="267"/>
      <c r="N46" s="267"/>
      <c r="O46" s="267"/>
      <c r="P46" s="153"/>
      <c r="Q46" s="152"/>
      <c r="R46" s="11"/>
    </row>
    <row r="47" spans="2:18" ht="15.75">
      <c r="B47" s="57"/>
      <c r="C47" s="231" t="s">
        <v>635</v>
      </c>
      <c r="D47" s="146"/>
      <c r="E47" s="281"/>
      <c r="F47" s="249"/>
      <c r="G47" s="153"/>
      <c r="H47" s="153"/>
      <c r="I47" s="153"/>
      <c r="J47" s="153"/>
      <c r="K47" s="153"/>
      <c r="L47" s="153"/>
      <c r="M47" s="153"/>
      <c r="N47" s="1161">
        <f>N43*O45</f>
        <v>0</v>
      </c>
      <c r="O47" s="1161"/>
      <c r="P47" s="1161"/>
      <c r="Q47" s="152"/>
      <c r="R47" s="11"/>
    </row>
    <row r="48" spans="2:18">
      <c r="B48" s="57"/>
      <c r="C48" s="26"/>
      <c r="D48" s="249"/>
      <c r="E48" s="249"/>
      <c r="F48" s="316"/>
      <c r="G48" s="164"/>
      <c r="H48" s="164"/>
      <c r="I48" s="164"/>
      <c r="J48" s="164"/>
      <c r="K48" s="164"/>
      <c r="L48" s="164"/>
      <c r="M48" s="164"/>
      <c r="N48" s="1097" t="s">
        <v>250</v>
      </c>
      <c r="O48" s="1097"/>
      <c r="P48" s="1097"/>
      <c r="Q48" s="152"/>
      <c r="R48" s="11"/>
    </row>
    <row r="49" spans="2:18" ht="9" customHeight="1">
      <c r="B49" s="57"/>
      <c r="C49" s="26"/>
      <c r="D49" s="249"/>
      <c r="E49" s="249"/>
      <c r="F49" s="316"/>
      <c r="G49" s="164"/>
      <c r="H49" s="164"/>
      <c r="I49" s="164"/>
      <c r="J49" s="164"/>
      <c r="K49" s="164"/>
      <c r="L49" s="164"/>
      <c r="M49" s="164"/>
      <c r="N49" s="239"/>
      <c r="O49" s="239"/>
      <c r="P49" s="239"/>
      <c r="Q49" s="152"/>
      <c r="R49" s="11"/>
    </row>
    <row r="50" spans="2:18">
      <c r="B50" s="299"/>
      <c r="C50" s="463" t="s">
        <v>249</v>
      </c>
      <c r="D50" s="298"/>
      <c r="E50" s="298"/>
      <c r="F50" s="249"/>
      <c r="G50" s="153"/>
      <c r="H50" s="153"/>
      <c r="I50" s="153"/>
      <c r="J50" s="153"/>
      <c r="K50" s="153"/>
      <c r="L50" s="153"/>
      <c r="Q50" s="152"/>
      <c r="R50" s="11"/>
    </row>
    <row r="51" spans="2:18" ht="15.75">
      <c r="B51" s="156"/>
      <c r="C51" s="146"/>
      <c r="D51" s="146"/>
      <c r="E51" s="146"/>
      <c r="F51" s="249"/>
      <c r="G51" s="153" t="s">
        <v>923</v>
      </c>
      <c r="H51" s="262"/>
      <c r="I51" s="153"/>
      <c r="J51" s="153"/>
      <c r="K51" s="153"/>
      <c r="L51" s="153"/>
      <c r="M51" s="267"/>
      <c r="N51" s="1159">
        <f>N47*0.00274</f>
        <v>0</v>
      </c>
      <c r="O51" s="1159"/>
      <c r="P51" s="1159"/>
      <c r="Q51" s="152"/>
      <c r="R51" s="11"/>
    </row>
    <row r="52" spans="2:18">
      <c r="B52" s="156"/>
      <c r="C52" s="317"/>
      <c r="D52" s="317"/>
      <c r="E52" s="317"/>
      <c r="F52" s="249"/>
      <c r="G52" s="153"/>
      <c r="H52" s="153"/>
      <c r="I52" s="153"/>
      <c r="J52" s="153"/>
      <c r="K52" s="153"/>
      <c r="L52" s="153"/>
      <c r="M52" s="164"/>
      <c r="N52" s="1097" t="s">
        <v>248</v>
      </c>
      <c r="O52" s="1097"/>
      <c r="P52" s="1097"/>
      <c r="Q52" s="152"/>
      <c r="R52" s="11"/>
    </row>
    <row r="53" spans="2:18" ht="9" customHeight="1">
      <c r="B53" s="156"/>
      <c r="C53" s="146"/>
      <c r="D53" s="146"/>
      <c r="E53" s="146"/>
      <c r="F53" s="249"/>
      <c r="G53" s="153"/>
      <c r="H53" s="153"/>
      <c r="I53" s="153"/>
      <c r="J53" s="153"/>
      <c r="K53" s="153"/>
      <c r="L53" s="267"/>
      <c r="M53" s="164"/>
      <c r="N53" s="164"/>
      <c r="O53" s="164"/>
      <c r="P53" s="164"/>
      <c r="Q53" s="152"/>
      <c r="R53" s="11"/>
    </row>
    <row r="54" spans="2:18">
      <c r="B54" s="156"/>
      <c r="C54" s="146"/>
      <c r="D54" s="153" t="s">
        <v>634</v>
      </c>
      <c r="E54" s="146"/>
      <c r="F54" s="249" t="s">
        <v>247</v>
      </c>
      <c r="G54" s="153"/>
      <c r="H54" s="153"/>
      <c r="I54" s="153"/>
      <c r="J54" s="153"/>
      <c r="K54" s="26"/>
      <c r="L54" s="26"/>
      <c r="M54" s="164"/>
      <c r="N54" s="164"/>
      <c r="O54" s="164"/>
      <c r="P54" s="164"/>
      <c r="Q54" s="152"/>
      <c r="R54" s="11"/>
    </row>
    <row r="55" spans="2:18">
      <c r="B55" s="156"/>
      <c r="C55" s="146"/>
      <c r="D55" s="153" t="s">
        <v>889</v>
      </c>
      <c r="E55" s="146"/>
      <c r="F55" s="249" t="s">
        <v>17</v>
      </c>
      <c r="G55" s="153"/>
      <c r="H55" s="153"/>
      <c r="I55" s="153"/>
      <c r="J55" s="153"/>
      <c r="K55" s="153"/>
      <c r="L55" s="153"/>
      <c r="M55" s="267"/>
      <c r="N55" s="267"/>
      <c r="O55" s="267"/>
      <c r="P55" s="190"/>
      <c r="Q55" s="152"/>
      <c r="R55" s="11"/>
    </row>
    <row r="56" spans="2:18" ht="9" customHeight="1">
      <c r="B56" s="156"/>
      <c r="C56" s="146"/>
      <c r="D56" s="153"/>
      <c r="E56" s="146"/>
      <c r="F56" s="249"/>
      <c r="G56" s="153"/>
      <c r="H56" s="153"/>
      <c r="I56" s="153"/>
      <c r="J56" s="153"/>
      <c r="K56" s="153"/>
      <c r="L56" s="153"/>
      <c r="M56" s="164"/>
      <c r="N56" s="164"/>
      <c r="O56" s="164"/>
      <c r="P56" s="164"/>
      <c r="Q56" s="152"/>
      <c r="R56" s="11"/>
    </row>
    <row r="57" spans="2:18">
      <c r="B57" s="156"/>
      <c r="C57" s="146"/>
      <c r="D57" s="153" t="s">
        <v>246</v>
      </c>
      <c r="E57" s="146"/>
      <c r="F57" s="249" t="s">
        <v>246</v>
      </c>
      <c r="G57" s="153"/>
      <c r="H57" s="153"/>
      <c r="I57" s="153"/>
      <c r="J57" s="153"/>
      <c r="K57" s="153"/>
      <c r="L57" s="267"/>
      <c r="M57" s="164"/>
      <c r="N57" s="164"/>
      <c r="O57" s="164"/>
      <c r="P57" s="164"/>
      <c r="Q57" s="152"/>
      <c r="R57" s="11"/>
    </row>
    <row r="58" spans="2:18" ht="9" customHeight="1">
      <c r="B58" s="156"/>
      <c r="C58" s="146"/>
      <c r="D58" s="318"/>
      <c r="E58" s="146"/>
      <c r="F58" s="249"/>
      <c r="G58" s="153"/>
      <c r="H58" s="153"/>
      <c r="I58" s="153"/>
      <c r="J58" s="153"/>
      <c r="K58" s="26"/>
      <c r="L58" s="26"/>
      <c r="M58" s="164"/>
      <c r="N58" s="164"/>
      <c r="O58" s="164"/>
      <c r="P58" s="164"/>
      <c r="Q58" s="152"/>
      <c r="R58" s="11"/>
    </row>
    <row r="59" spans="2:18">
      <c r="B59" s="156"/>
      <c r="C59" s="153" t="s">
        <v>905</v>
      </c>
      <c r="D59" s="146"/>
      <c r="E59" s="146"/>
      <c r="F59" s="249"/>
      <c r="G59" s="153"/>
      <c r="H59" s="153"/>
      <c r="I59" s="153"/>
      <c r="J59" s="153"/>
      <c r="K59" s="153"/>
      <c r="L59" s="263"/>
      <c r="M59" s="164"/>
      <c r="N59" s="164"/>
      <c r="O59" s="164"/>
      <c r="P59" s="164"/>
      <c r="Q59" s="152"/>
      <c r="R59" s="11"/>
    </row>
    <row r="60" spans="2:18">
      <c r="B60" s="156"/>
      <c r="C60" s="153" t="s">
        <v>842</v>
      </c>
      <c r="D60" s="146"/>
      <c r="E60" s="146"/>
      <c r="F60" s="249"/>
      <c r="G60" s="153"/>
      <c r="H60" s="153"/>
      <c r="I60" s="153"/>
      <c r="J60" s="153"/>
      <c r="K60" s="153"/>
      <c r="L60" s="153"/>
      <c r="M60" s="164"/>
      <c r="N60" s="164"/>
      <c r="O60" s="164"/>
      <c r="P60" s="164"/>
      <c r="Q60" s="152"/>
      <c r="R60" s="11"/>
    </row>
    <row r="61" spans="2:18">
      <c r="B61" s="156"/>
      <c r="C61" s="153" t="s">
        <v>18</v>
      </c>
      <c r="D61" s="146"/>
      <c r="E61" s="146"/>
      <c r="F61" s="249"/>
      <c r="G61" s="153"/>
      <c r="H61" s="153"/>
      <c r="I61" s="153"/>
      <c r="J61" s="153"/>
      <c r="K61" s="153"/>
      <c r="L61" s="153"/>
      <c r="M61" s="267"/>
      <c r="N61" s="267"/>
      <c r="O61" s="267"/>
      <c r="P61" s="190"/>
      <c r="Q61" s="152"/>
      <c r="R61" s="11"/>
    </row>
    <row r="62" spans="2:18" ht="8.25" customHeight="1">
      <c r="B62" s="156"/>
      <c r="C62" s="146"/>
      <c r="D62" s="146"/>
      <c r="E62" s="146"/>
      <c r="F62" s="249"/>
      <c r="G62" s="153"/>
      <c r="H62" s="153"/>
      <c r="I62" s="153"/>
      <c r="J62" s="153"/>
      <c r="K62" s="153"/>
      <c r="L62" s="153"/>
      <c r="M62" s="164"/>
      <c r="N62" s="164"/>
      <c r="O62" s="164"/>
      <c r="P62" s="164"/>
      <c r="Q62" s="152"/>
      <c r="R62" s="11"/>
    </row>
    <row r="63" spans="2:18" ht="15.95" customHeight="1">
      <c r="B63" s="156"/>
      <c r="C63" s="153" t="s">
        <v>698</v>
      </c>
      <c r="D63" s="146"/>
      <c r="E63" s="146"/>
      <c r="F63" s="311"/>
      <c r="G63" s="1160"/>
      <c r="H63" s="1160"/>
      <c r="I63" s="1160"/>
      <c r="J63" s="1160"/>
      <c r="K63" s="1160"/>
      <c r="L63" s="1160"/>
      <c r="M63" s="1160"/>
      <c r="N63" s="1160"/>
      <c r="O63" s="1160"/>
      <c r="P63" s="1160"/>
      <c r="Q63" s="152"/>
      <c r="R63" s="11"/>
    </row>
    <row r="64" spans="2:18" ht="15.95" customHeight="1">
      <c r="B64" s="156"/>
      <c r="C64" s="153" t="s">
        <v>382</v>
      </c>
      <c r="D64" s="146"/>
      <c r="E64" s="146"/>
      <c r="F64" s="311"/>
      <c r="G64" s="1160"/>
      <c r="H64" s="1160"/>
      <c r="I64" s="1160"/>
      <c r="J64" s="1160"/>
      <c r="K64" s="1160"/>
      <c r="L64" s="1160"/>
      <c r="M64" s="1160"/>
      <c r="N64" s="1160"/>
      <c r="O64" s="1160"/>
      <c r="P64" s="1160"/>
      <c r="Q64" s="152"/>
      <c r="R64" s="11"/>
    </row>
    <row r="65" spans="2:18" ht="15.95" customHeight="1">
      <c r="B65" s="156"/>
      <c r="C65" s="153"/>
      <c r="D65" s="146"/>
      <c r="E65" s="146"/>
      <c r="F65" s="311"/>
      <c r="G65" s="1160"/>
      <c r="H65" s="1160"/>
      <c r="I65" s="1160"/>
      <c r="J65" s="1160"/>
      <c r="K65" s="1160"/>
      <c r="L65" s="1160"/>
      <c r="M65" s="1160"/>
      <c r="N65" s="1160"/>
      <c r="O65" s="1160"/>
      <c r="P65" s="1160"/>
      <c r="Q65" s="152"/>
      <c r="R65" s="11"/>
    </row>
    <row r="66" spans="2:18" ht="15.95" customHeight="1">
      <c r="B66" s="156"/>
      <c r="C66" s="153" t="s">
        <v>397</v>
      </c>
      <c r="D66" s="146"/>
      <c r="E66" s="146"/>
      <c r="F66" s="319"/>
      <c r="G66" s="26"/>
      <c r="H66" s="1164"/>
      <c r="I66" s="1164"/>
      <c r="J66" s="1164"/>
      <c r="K66" s="1164"/>
      <c r="L66" s="1164"/>
      <c r="M66" s="1164"/>
      <c r="N66" s="1164"/>
      <c r="O66" s="1164"/>
      <c r="P66" s="1164"/>
      <c r="Q66" s="152"/>
      <c r="R66" s="11"/>
    </row>
    <row r="67" spans="2:18" ht="15.95" customHeight="1">
      <c r="B67" s="156"/>
      <c r="C67" s="153" t="s">
        <v>396</v>
      </c>
      <c r="D67" s="146"/>
      <c r="E67" s="146"/>
      <c r="F67" s="319"/>
      <c r="G67" s="1"/>
      <c r="H67" s="1163"/>
      <c r="I67" s="1163"/>
      <c r="J67" s="1163"/>
      <c r="K67" s="1163"/>
      <c r="L67" s="1163"/>
      <c r="M67" s="1163"/>
      <c r="N67" s="1163"/>
      <c r="O67" s="1163"/>
      <c r="P67" s="1163"/>
      <c r="Q67" s="152"/>
      <c r="R67" s="11"/>
    </row>
    <row r="68" spans="2:18" ht="15.95" customHeight="1">
      <c r="B68" s="57"/>
      <c r="C68" s="153" t="s">
        <v>395</v>
      </c>
      <c r="D68" s="146"/>
      <c r="E68" s="146"/>
      <c r="F68" s="320"/>
      <c r="G68" s="1158"/>
      <c r="H68" s="1158"/>
      <c r="I68" s="1158"/>
      <c r="J68" s="1158"/>
      <c r="K68" s="1158"/>
      <c r="L68" s="1158"/>
      <c r="M68" s="1158"/>
      <c r="N68" s="1158"/>
      <c r="O68" s="1158"/>
      <c r="P68" s="1158"/>
      <c r="Q68" s="308"/>
      <c r="R68" s="11"/>
    </row>
    <row r="69" spans="2:18" ht="9.75" customHeight="1">
      <c r="B69" s="58"/>
      <c r="C69" s="265"/>
      <c r="D69" s="265"/>
      <c r="E69" s="265"/>
      <c r="F69" s="265"/>
      <c r="G69" s="265"/>
      <c r="H69" s="265"/>
      <c r="I69" s="265"/>
      <c r="J69" s="265"/>
      <c r="K69" s="265"/>
      <c r="L69" s="265"/>
      <c r="M69" s="265"/>
      <c r="N69" s="265"/>
      <c r="O69" s="265"/>
      <c r="P69" s="265"/>
      <c r="Q69" s="266"/>
      <c r="R69" s="36"/>
    </row>
    <row r="70" spans="2:18" ht="12" customHeight="1">
      <c r="B70" s="321"/>
      <c r="C70" s="242"/>
      <c r="D70" s="242"/>
      <c r="E70" s="242"/>
      <c r="F70" s="249"/>
      <c r="G70" s="153"/>
      <c r="H70" s="153"/>
      <c r="I70" s="153"/>
      <c r="J70" s="153"/>
      <c r="K70" s="153"/>
      <c r="L70" s="153"/>
      <c r="M70" s="153"/>
      <c r="N70" s="153"/>
      <c r="O70" s="153"/>
      <c r="P70" s="153"/>
      <c r="Q70" s="146"/>
      <c r="R70" s="3"/>
    </row>
    <row r="71" spans="2:18" ht="6.75" customHeight="1">
      <c r="B71" s="322"/>
      <c r="C71" s="321"/>
      <c r="D71" s="321"/>
      <c r="E71" s="321"/>
      <c r="F71" s="133"/>
      <c r="G71" s="323"/>
      <c r="H71" s="323"/>
      <c r="I71" s="323"/>
      <c r="J71" s="158"/>
      <c r="K71" s="133"/>
      <c r="L71" s="323"/>
      <c r="M71" s="194"/>
      <c r="N71" s="194"/>
      <c r="O71" s="194"/>
      <c r="P71" s="194"/>
      <c r="Q71" s="158"/>
      <c r="R71" s="4"/>
    </row>
    <row r="72" spans="2:18" ht="12" customHeight="1">
      <c r="B72" s="758" t="s">
        <v>922</v>
      </c>
      <c r="D72" s="153"/>
      <c r="E72" s="153"/>
      <c r="F72" s="26"/>
      <c r="G72" s="153"/>
      <c r="H72" s="153"/>
      <c r="I72" s="153"/>
      <c r="J72" s="153"/>
      <c r="K72" s="153"/>
      <c r="L72" s="153"/>
      <c r="M72" s="153"/>
      <c r="N72" s="153"/>
      <c r="O72" s="153"/>
      <c r="P72" s="153"/>
      <c r="Q72" s="146"/>
      <c r="R72" s="11"/>
    </row>
    <row r="73" spans="2:18" ht="12" customHeight="1">
      <c r="B73" s="758" t="s">
        <v>920</v>
      </c>
      <c r="D73" s="153"/>
      <c r="E73" s="153"/>
      <c r="F73" s="249"/>
      <c r="G73" s="153"/>
      <c r="H73" s="153"/>
      <c r="I73" s="153"/>
      <c r="J73" s="153"/>
      <c r="K73" s="153"/>
      <c r="L73" s="153"/>
      <c r="M73" s="153"/>
      <c r="N73" s="153"/>
      <c r="O73" s="153"/>
      <c r="P73" s="153"/>
      <c r="Q73" s="146"/>
      <c r="R73" s="11"/>
    </row>
    <row r="74" spans="2:18" ht="12" customHeight="1">
      <c r="B74" s="758" t="s">
        <v>903</v>
      </c>
      <c r="D74" s="153"/>
      <c r="E74" s="153"/>
      <c r="F74" s="249"/>
      <c r="G74" s="153"/>
      <c r="H74" s="153"/>
      <c r="I74" s="153"/>
      <c r="J74" s="153"/>
      <c r="K74" s="153"/>
      <c r="L74" s="153"/>
      <c r="M74" s="153"/>
      <c r="N74" s="153"/>
      <c r="O74" s="153"/>
      <c r="P74" s="153"/>
      <c r="Q74" s="146"/>
      <c r="R74" s="11"/>
    </row>
    <row r="75" spans="2:18" ht="12" customHeight="1">
      <c r="B75" s="758" t="s">
        <v>839</v>
      </c>
      <c r="D75" s="153"/>
      <c r="E75" s="153"/>
      <c r="F75" s="249"/>
      <c r="G75" s="153"/>
      <c r="H75" s="153"/>
      <c r="I75" s="153"/>
      <c r="J75" s="153"/>
      <c r="K75" s="153"/>
      <c r="L75" s="153"/>
      <c r="M75" s="267"/>
      <c r="N75" s="267"/>
      <c r="O75" s="267"/>
      <c r="P75" s="324"/>
      <c r="Q75" s="146"/>
      <c r="R75" s="11"/>
    </row>
    <row r="76" spans="2:18" ht="12" customHeight="1">
      <c r="B76" s="758" t="s">
        <v>904</v>
      </c>
      <c r="D76" s="153"/>
      <c r="E76" s="153"/>
      <c r="F76" s="249"/>
      <c r="G76" s="153"/>
      <c r="H76" s="153"/>
      <c r="I76" s="153"/>
      <c r="J76" s="153"/>
      <c r="K76" s="153"/>
      <c r="L76" s="153"/>
      <c r="M76" s="263"/>
      <c r="N76" s="263"/>
      <c r="O76" s="263"/>
      <c r="P76" s="324"/>
      <c r="Q76" s="146"/>
      <c r="R76" s="11"/>
    </row>
    <row r="77" spans="2:18" ht="7.5" customHeight="1">
      <c r="B77" s="150"/>
      <c r="C77" s="325"/>
      <c r="D77" s="325"/>
      <c r="E77" s="325"/>
      <c r="F77" s="257"/>
      <c r="G77" s="325"/>
      <c r="H77" s="325"/>
      <c r="I77" s="325"/>
      <c r="J77" s="325"/>
      <c r="K77" s="326"/>
      <c r="L77" s="256"/>
      <c r="M77" s="325"/>
      <c r="N77" s="325"/>
      <c r="O77" s="325"/>
      <c r="P77" s="325"/>
      <c r="Q77" s="149"/>
      <c r="R77" s="36"/>
    </row>
    <row r="78" spans="2:18" ht="9" customHeight="1">
      <c r="B78" s="158"/>
      <c r="C78" s="153"/>
      <c r="D78" s="153"/>
      <c r="E78" s="153"/>
      <c r="F78" s="249"/>
      <c r="G78" s="153"/>
      <c r="H78" s="153"/>
      <c r="I78" s="153"/>
      <c r="J78" s="153"/>
      <c r="K78" s="26"/>
      <c r="L78" s="26"/>
      <c r="M78" s="153"/>
      <c r="N78" s="153"/>
      <c r="O78" s="153"/>
      <c r="P78" s="153"/>
      <c r="Q78" s="146"/>
      <c r="R78" s="3"/>
    </row>
    <row r="79" spans="2:18">
      <c r="B79" s="146"/>
      <c r="C79" s="153"/>
      <c r="D79" s="153"/>
      <c r="E79" s="153"/>
      <c r="F79" s="249"/>
      <c r="G79" s="153"/>
      <c r="H79" s="153"/>
      <c r="I79" s="153"/>
      <c r="J79" s="153"/>
      <c r="K79" s="153"/>
      <c r="L79" s="153"/>
      <c r="M79" s="153"/>
      <c r="N79" s="153"/>
      <c r="O79" s="153"/>
      <c r="P79" s="153"/>
      <c r="Q79" s="146"/>
    </row>
    <row r="80" spans="2:18">
      <c r="B80" s="146"/>
      <c r="C80" s="153"/>
      <c r="D80" s="153"/>
      <c r="E80" s="153"/>
      <c r="F80" s="249"/>
      <c r="G80" s="153"/>
      <c r="H80" s="153"/>
      <c r="I80" s="153"/>
      <c r="J80" s="153"/>
      <c r="K80" s="153"/>
      <c r="L80" s="263"/>
      <c r="M80" s="153"/>
      <c r="N80" s="153"/>
      <c r="O80" s="153"/>
      <c r="P80" s="153"/>
      <c r="Q80" s="146"/>
    </row>
    <row r="81" spans="2:17" ht="11.25" customHeight="1">
      <c r="B81" s="146"/>
      <c r="C81" s="153"/>
      <c r="D81" s="153"/>
      <c r="E81" s="153"/>
      <c r="F81" s="249"/>
      <c r="G81" s="153"/>
      <c r="H81" s="153"/>
      <c r="I81" s="153"/>
      <c r="J81" s="153"/>
      <c r="K81" s="153"/>
      <c r="L81" s="263"/>
      <c r="M81" s="153"/>
      <c r="N81" s="153"/>
      <c r="O81" s="153"/>
      <c r="P81" s="153"/>
      <c r="Q81" s="146"/>
    </row>
    <row r="82" spans="2:17">
      <c r="B82" s="146"/>
      <c r="C82" s="153"/>
      <c r="D82" s="153"/>
      <c r="E82" s="153"/>
      <c r="F82" s="249"/>
      <c r="G82" s="153"/>
      <c r="H82" s="153"/>
      <c r="I82" s="153"/>
      <c r="J82" s="153"/>
      <c r="K82" s="153"/>
      <c r="L82" s="153"/>
      <c r="M82" s="267"/>
      <c r="N82" s="267"/>
      <c r="O82" s="267"/>
      <c r="P82" s="324"/>
      <c r="Q82" s="146"/>
    </row>
    <row r="83" spans="2:17" ht="11.25" customHeight="1">
      <c r="B83" s="146"/>
      <c r="C83" s="153"/>
      <c r="D83" s="153"/>
      <c r="E83" s="153"/>
      <c r="F83" s="249"/>
      <c r="G83" s="153"/>
      <c r="H83" s="153"/>
      <c r="I83" s="153"/>
      <c r="J83" s="153"/>
      <c r="K83" s="153"/>
      <c r="L83" s="153"/>
      <c r="M83" s="263"/>
      <c r="N83" s="263"/>
      <c r="O83" s="263"/>
      <c r="P83" s="324"/>
      <c r="Q83" s="146"/>
    </row>
    <row r="84" spans="2:17">
      <c r="B84" s="146"/>
      <c r="C84" s="153"/>
      <c r="D84" s="153"/>
      <c r="E84" s="153"/>
      <c r="F84" s="249"/>
      <c r="G84" s="153"/>
      <c r="H84" s="153"/>
      <c r="I84" s="153"/>
      <c r="J84" s="153"/>
      <c r="K84" s="153"/>
      <c r="L84" s="153"/>
      <c r="M84" s="153"/>
      <c r="N84" s="153"/>
      <c r="O84" s="153"/>
      <c r="P84" s="153"/>
      <c r="Q84" s="146"/>
    </row>
    <row r="85" spans="2:17">
      <c r="B85" s="146"/>
      <c r="C85" s="153"/>
      <c r="D85" s="153"/>
      <c r="E85" s="153"/>
      <c r="F85" s="249"/>
      <c r="G85" s="26"/>
      <c r="H85" s="153"/>
      <c r="I85" s="153"/>
      <c r="J85" s="153"/>
      <c r="K85" s="153"/>
      <c r="L85" s="153"/>
      <c r="M85" s="153"/>
      <c r="N85" s="153"/>
      <c r="O85" s="153"/>
      <c r="P85" s="153"/>
      <c r="Q85" s="146"/>
    </row>
    <row r="86" spans="2:17">
      <c r="B86" s="146"/>
      <c r="C86" s="153"/>
      <c r="D86" s="153"/>
      <c r="E86" s="153"/>
      <c r="F86" s="315"/>
      <c r="G86" s="26"/>
      <c r="H86" s="153"/>
      <c r="I86" s="153"/>
      <c r="J86" s="153"/>
      <c r="K86" s="153"/>
      <c r="L86" s="153"/>
      <c r="M86" s="267"/>
      <c r="N86" s="267"/>
      <c r="O86" s="267"/>
      <c r="P86" s="153"/>
      <c r="Q86" s="146"/>
    </row>
    <row r="87" spans="2:17" ht="4.5" customHeight="1">
      <c r="B87" s="146"/>
      <c r="C87" s="153"/>
      <c r="D87" s="153"/>
      <c r="E87" s="153"/>
      <c r="F87" s="319"/>
      <c r="G87" s="26"/>
      <c r="H87" s="153"/>
      <c r="I87" s="153"/>
      <c r="J87" s="153"/>
      <c r="K87" s="153"/>
      <c r="L87" s="153"/>
      <c r="M87" s="263"/>
      <c r="N87" s="263"/>
      <c r="O87" s="263"/>
      <c r="P87" s="262"/>
      <c r="Q87" s="146"/>
    </row>
    <row r="88" spans="2:17" ht="6.75" customHeight="1">
      <c r="B88" s="146"/>
      <c r="C88" s="146"/>
      <c r="D88" s="146"/>
      <c r="E88" s="146"/>
      <c r="F88" s="153"/>
      <c r="G88" s="146"/>
      <c r="H88" s="146"/>
      <c r="I88" s="146"/>
      <c r="J88" s="146"/>
      <c r="K88" s="146"/>
      <c r="L88" s="146"/>
      <c r="M88" s="146"/>
      <c r="N88" s="146"/>
      <c r="O88" s="146"/>
      <c r="P88" s="146"/>
      <c r="Q88" s="146"/>
    </row>
    <row r="89" spans="2:17">
      <c r="F89" s="25"/>
    </row>
    <row r="90" spans="2:17">
      <c r="F90" s="25"/>
    </row>
    <row r="91" spans="2:17">
      <c r="F91" s="25"/>
    </row>
    <row r="92" spans="2:17">
      <c r="F92" s="25"/>
    </row>
    <row r="93" spans="2:17">
      <c r="F93" s="25"/>
    </row>
    <row r="94" spans="2:17">
      <c r="F94" s="25"/>
    </row>
  </sheetData>
  <mergeCells count="19">
    <mergeCell ref="G68:P68"/>
    <mergeCell ref="R38:R44"/>
    <mergeCell ref="J39:L39"/>
    <mergeCell ref="N51:P51"/>
    <mergeCell ref="N48:P48"/>
    <mergeCell ref="N52:P52"/>
    <mergeCell ref="G63:P63"/>
    <mergeCell ref="N43:P43"/>
    <mergeCell ref="N47:P47"/>
    <mergeCell ref="G65:P65"/>
    <mergeCell ref="N39:P39"/>
    <mergeCell ref="G64:P64"/>
    <mergeCell ref="H67:P67"/>
    <mergeCell ref="H66:P66"/>
    <mergeCell ref="N23:P23"/>
    <mergeCell ref="R4:R5"/>
    <mergeCell ref="R9:R10"/>
    <mergeCell ref="R12:R19"/>
    <mergeCell ref="R35:R36"/>
  </mergeCells>
  <dataValidations count="1">
    <dataValidation type="list" allowBlank="1" showInputMessage="1" showErrorMessage="1" sqref="C23" xr:uid="{00000000-0002-0000-2400-000000000000}">
      <formula1>"X"</formula1>
    </dataValidation>
  </dataValidations>
  <printOptions horizontalCentered="1"/>
  <pageMargins left="0" right="0" top="0.25" bottom="0.5" header="0.3" footer="0.3"/>
  <pageSetup scale="79" orientation="portrait" r:id="rId1"/>
  <headerFooter>
    <oddFooter>&amp;L&amp;9U.S. Copyright Office&amp;R&amp;9Form SA3E Long Form (Rev. 05-17)</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U57"/>
  <sheetViews>
    <sheetView showGridLines="0" view="pageBreakPreview" topLeftCell="A44" zoomScaleNormal="100" zoomScaleSheetLayoutView="100" workbookViewId="0"/>
  </sheetViews>
  <sheetFormatPr defaultColWidth="9.140625" defaultRowHeight="15"/>
  <cols>
    <col min="2" max="2" width="1.42578125" customWidth="1"/>
    <col min="3" max="3" width="18.140625" customWidth="1"/>
    <col min="4" max="4" width="7.85546875" customWidth="1"/>
    <col min="5" max="5" width="5.85546875" customWidth="1"/>
    <col min="6" max="6" width="6.5703125" customWidth="1"/>
    <col min="7" max="7" width="4.5703125" customWidth="1"/>
    <col min="8" max="8" width="1" customWidth="1"/>
    <col min="9" max="9" width="11.42578125" customWidth="1"/>
    <col min="10" max="10" width="1" style="757" customWidth="1"/>
    <col min="11" max="11" width="1.5703125" style="757" customWidth="1"/>
    <col min="12" max="12" width="2.5703125" style="757" customWidth="1"/>
    <col min="13" max="13" width="8.140625" style="757" customWidth="1"/>
    <col min="14" max="14" width="1.140625" style="757" customWidth="1"/>
    <col min="15" max="15" width="8.140625" style="757" customWidth="1"/>
    <col min="16" max="16" width="10.85546875" bestFit="1" customWidth="1"/>
    <col min="17" max="17" width="1" style="757" customWidth="1"/>
    <col min="18" max="18" width="4.5703125" style="757" customWidth="1"/>
    <col min="19" max="19" width="12.42578125" style="757" customWidth="1"/>
    <col min="20" max="20" width="2.85546875" style="757" customWidth="1"/>
    <col min="21" max="21" width="11" customWidth="1"/>
  </cols>
  <sheetData>
    <row r="1" spans="2:21">
      <c r="J1"/>
      <c r="K1"/>
      <c r="L1"/>
      <c r="M1"/>
      <c r="N1"/>
      <c r="O1"/>
      <c r="Q1"/>
      <c r="R1"/>
      <c r="S1"/>
      <c r="T1"/>
      <c r="U1" s="684" t="str">
        <f>CONCATENATE("ACCOUNTING PERIOD:  ",'General Data Input tab'!$D$2)</f>
        <v>ACCOUNTING PERIOD:  0</v>
      </c>
    </row>
    <row r="2" spans="2:21">
      <c r="B2" s="542" t="s">
        <v>405</v>
      </c>
      <c r="C2" s="6"/>
      <c r="D2" s="6"/>
      <c r="E2" s="6"/>
      <c r="F2" s="6"/>
      <c r="G2" s="6"/>
      <c r="H2" s="6"/>
      <c r="I2" s="6"/>
      <c r="J2" s="6"/>
      <c r="K2" s="6"/>
      <c r="L2" s="6"/>
      <c r="M2" s="6"/>
      <c r="N2" s="6"/>
      <c r="O2" s="6"/>
      <c r="P2" s="6"/>
      <c r="Q2" s="6"/>
      <c r="R2" s="6"/>
      <c r="S2" s="6"/>
      <c r="T2" s="6"/>
      <c r="U2" s="73"/>
    </row>
    <row r="3" spans="2:21" ht="15.75">
      <c r="B3" s="1182">
        <v>1</v>
      </c>
      <c r="C3" s="1183"/>
      <c r="D3" s="76" t="s">
        <v>637</v>
      </c>
      <c r="E3" s="3"/>
      <c r="F3" s="3"/>
      <c r="G3" s="3"/>
      <c r="H3" s="3"/>
      <c r="I3" s="3"/>
      <c r="J3" s="3"/>
      <c r="K3" s="3"/>
      <c r="L3" s="3"/>
      <c r="M3" s="3"/>
      <c r="N3" s="3"/>
      <c r="O3" s="3"/>
      <c r="P3" s="3"/>
      <c r="Q3" s="3"/>
      <c r="R3" s="3"/>
      <c r="S3" s="3"/>
      <c r="T3" s="3"/>
      <c r="U3" s="667" t="s">
        <v>410</v>
      </c>
    </row>
    <row r="4" spans="2:21" ht="18" customHeight="1">
      <c r="B4" s="1184"/>
      <c r="C4" s="1185"/>
      <c r="D4" s="664">
        <f>'General Data Input tab'!C17</f>
        <v>0</v>
      </c>
      <c r="E4" s="663"/>
      <c r="F4" s="663"/>
      <c r="G4" s="663"/>
      <c r="H4" s="663"/>
      <c r="I4" s="663"/>
      <c r="J4" s="663"/>
      <c r="K4" s="663"/>
      <c r="L4" s="663"/>
      <c r="M4" s="663"/>
      <c r="N4" s="663"/>
      <c r="O4" s="663"/>
      <c r="P4" s="663"/>
      <c r="Q4" s="663"/>
      <c r="R4" s="663"/>
      <c r="S4" s="663"/>
      <c r="T4" s="995" t="str">
        <f>IF('General Data Input tab'!K14&gt;0,'General Data Input tab'!K14," ")</f>
        <v xml:space="preserve"> </v>
      </c>
      <c r="U4" s="996"/>
    </row>
    <row r="5" spans="2:21" ht="5.25" customHeight="1">
      <c r="B5" s="63"/>
      <c r="C5" s="134"/>
      <c r="D5" s="72"/>
      <c r="E5" s="72"/>
      <c r="F5" s="72"/>
      <c r="G5" s="72"/>
      <c r="H5" s="72"/>
      <c r="I5" s="72"/>
      <c r="J5" s="72"/>
      <c r="K5" s="72"/>
      <c r="L5" s="72"/>
      <c r="M5" s="72"/>
      <c r="N5" s="72"/>
      <c r="O5" s="72"/>
      <c r="P5" s="72"/>
      <c r="Q5" s="72"/>
      <c r="R5" s="72"/>
      <c r="S5" s="72"/>
      <c r="T5" s="72"/>
      <c r="U5" s="62"/>
    </row>
    <row r="6" spans="2:21" ht="12.95" customHeight="1">
      <c r="B6" s="12"/>
      <c r="C6" s="11"/>
      <c r="D6" s="48" t="s">
        <v>756</v>
      </c>
      <c r="J6"/>
      <c r="K6"/>
      <c r="L6"/>
      <c r="M6"/>
      <c r="N6"/>
      <c r="O6"/>
      <c r="Q6" s="63"/>
      <c r="R6" s="3"/>
      <c r="S6" s="3"/>
      <c r="T6" s="4"/>
      <c r="U6" s="11"/>
    </row>
    <row r="7" spans="2:21" ht="12.95" customHeight="1">
      <c r="B7" s="12"/>
      <c r="C7" s="11"/>
      <c r="D7" s="26" t="s">
        <v>755</v>
      </c>
      <c r="J7"/>
      <c r="K7"/>
      <c r="L7"/>
      <c r="M7"/>
      <c r="N7"/>
      <c r="O7"/>
      <c r="Q7" s="12"/>
      <c r="R7"/>
      <c r="S7" s="1197">
        <f>SUM('Pg 11 - Part 1-2'!H18:I48566)+SUM('Pg 11 - Part 1-2'!P18:P1048576)+SUM('Pg 11 - Part 1-2'!U18:U1048576)</f>
        <v>0</v>
      </c>
      <c r="T7" s="11"/>
      <c r="U7" s="11"/>
    </row>
    <row r="8" spans="2:21" ht="12.95" customHeight="1">
      <c r="B8" s="12"/>
      <c r="C8" s="11"/>
      <c r="D8" s="26" t="s">
        <v>754</v>
      </c>
      <c r="J8"/>
      <c r="K8"/>
      <c r="L8"/>
      <c r="M8"/>
      <c r="N8"/>
      <c r="O8"/>
      <c r="Q8" s="12"/>
      <c r="R8" s="574"/>
      <c r="S8" s="1198"/>
      <c r="T8" s="11"/>
      <c r="U8" s="11"/>
    </row>
    <row r="9" spans="2:21" ht="5.25" customHeight="1">
      <c r="B9" s="12"/>
      <c r="C9" s="11"/>
      <c r="D9" s="1"/>
      <c r="J9"/>
      <c r="K9"/>
      <c r="L9"/>
      <c r="M9"/>
      <c r="N9"/>
      <c r="O9"/>
      <c r="Q9" s="364"/>
      <c r="R9" s="6"/>
      <c r="S9" s="578"/>
      <c r="T9" s="599"/>
      <c r="U9" s="11"/>
    </row>
    <row r="10" spans="2:21" ht="6.75" customHeight="1">
      <c r="B10" s="5"/>
      <c r="C10" s="36"/>
      <c r="D10" s="6"/>
      <c r="E10" s="6"/>
      <c r="F10" s="6"/>
      <c r="G10" s="6"/>
      <c r="H10" s="6"/>
      <c r="I10" s="6"/>
      <c r="J10" s="6"/>
      <c r="K10" s="6"/>
      <c r="L10" s="6"/>
      <c r="M10" s="6"/>
      <c r="N10" s="6"/>
      <c r="O10" s="6"/>
      <c r="P10" s="6"/>
      <c r="Q10" s="6"/>
      <c r="R10" s="6"/>
      <c r="S10" s="6"/>
      <c r="T10" s="6"/>
      <c r="U10" s="36"/>
    </row>
    <row r="11" spans="2:21" ht="12" customHeight="1">
      <c r="B11" s="1171">
        <v>2</v>
      </c>
      <c r="C11" s="1172"/>
      <c r="D11" s="27" t="s">
        <v>765</v>
      </c>
      <c r="E11" s="3"/>
      <c r="F11" s="3"/>
      <c r="G11" s="3"/>
      <c r="H11" s="3"/>
      <c r="I11" s="3"/>
      <c r="J11" s="3"/>
      <c r="K11" s="3"/>
      <c r="L11" s="3"/>
      <c r="M11" s="3"/>
      <c r="N11" s="3"/>
      <c r="O11" s="3"/>
      <c r="P11" s="3"/>
      <c r="Q11" s="3"/>
      <c r="R11" s="3"/>
      <c r="S11" s="3"/>
      <c r="T11" s="3"/>
      <c r="U11" s="4"/>
    </row>
    <row r="12" spans="2:21" ht="12" customHeight="1">
      <c r="B12" s="1173"/>
      <c r="C12" s="1174"/>
      <c r="D12" s="24" t="s">
        <v>122</v>
      </c>
      <c r="J12"/>
      <c r="K12"/>
      <c r="L12"/>
      <c r="M12"/>
      <c r="N12"/>
      <c r="O12"/>
      <c r="Q12"/>
      <c r="R12"/>
      <c r="S12"/>
      <c r="T12"/>
      <c r="U12" s="11"/>
    </row>
    <row r="13" spans="2:21" ht="12" customHeight="1">
      <c r="B13" s="1175"/>
      <c r="C13" s="1176"/>
      <c r="D13" s="136" t="s">
        <v>764</v>
      </c>
      <c r="J13"/>
      <c r="K13"/>
      <c r="L13"/>
      <c r="M13"/>
      <c r="N13"/>
      <c r="O13"/>
      <c r="Q13"/>
      <c r="R13"/>
      <c r="S13"/>
      <c r="T13"/>
      <c r="U13" s="11"/>
    </row>
    <row r="14" spans="2:21" ht="12" customHeight="1">
      <c r="B14" s="1177" t="s">
        <v>763</v>
      </c>
      <c r="C14" s="1178"/>
      <c r="D14" s="24" t="s">
        <v>486</v>
      </c>
      <c r="J14"/>
      <c r="K14"/>
      <c r="L14"/>
      <c r="M14"/>
      <c r="N14"/>
      <c r="O14"/>
      <c r="Q14"/>
      <c r="R14"/>
      <c r="S14"/>
      <c r="T14"/>
      <c r="U14" s="11"/>
    </row>
    <row r="15" spans="2:21" ht="12" customHeight="1">
      <c r="B15" s="1177" t="s">
        <v>762</v>
      </c>
      <c r="C15" s="1178"/>
      <c r="D15" s="83" t="s">
        <v>761</v>
      </c>
      <c r="E15" s="6"/>
      <c r="F15" s="6"/>
      <c r="G15" s="6"/>
      <c r="H15" s="6"/>
      <c r="I15" s="6"/>
      <c r="J15" s="6"/>
      <c r="K15" s="6"/>
      <c r="L15" s="6"/>
      <c r="M15" s="6"/>
      <c r="N15" s="6"/>
      <c r="O15" s="6"/>
      <c r="P15" s="6"/>
      <c r="Q15" s="6"/>
      <c r="R15" s="6"/>
      <c r="S15" s="6"/>
      <c r="T15" s="6"/>
      <c r="U15" s="36"/>
    </row>
    <row r="16" spans="2:21">
      <c r="B16" s="1177" t="s">
        <v>760</v>
      </c>
      <c r="C16" s="1178"/>
      <c r="D16" s="276"/>
      <c r="E16" s="276"/>
      <c r="F16" s="276"/>
      <c r="G16" s="276"/>
      <c r="H16" s="276"/>
      <c r="I16" s="276"/>
      <c r="J16" s="276"/>
      <c r="K16" s="222" t="s">
        <v>758</v>
      </c>
      <c r="L16" s="276"/>
      <c r="M16" s="276"/>
      <c r="N16" s="276"/>
      <c r="O16" s="276"/>
      <c r="P16" s="276"/>
      <c r="Q16" s="276"/>
      <c r="R16" s="276"/>
      <c r="S16" s="276"/>
      <c r="T16" s="276"/>
      <c r="U16" s="209"/>
    </row>
    <row r="17" spans="2:21">
      <c r="B17" s="1177" t="s">
        <v>759</v>
      </c>
      <c r="C17" s="1178"/>
      <c r="D17" s="897" t="s">
        <v>485</v>
      </c>
      <c r="E17" s="897"/>
      <c r="F17" s="897"/>
      <c r="G17" s="898"/>
      <c r="H17" s="982" t="s">
        <v>757</v>
      </c>
      <c r="I17" s="983"/>
      <c r="J17" s="208"/>
      <c r="K17" s="896" t="s">
        <v>352</v>
      </c>
      <c r="L17" s="897"/>
      <c r="M17" s="897"/>
      <c r="N17" s="897"/>
      <c r="O17" s="898"/>
      <c r="P17" s="65" t="s">
        <v>757</v>
      </c>
      <c r="Q17" s="92"/>
      <c r="R17" s="896" t="s">
        <v>352</v>
      </c>
      <c r="S17" s="897"/>
      <c r="T17" s="898"/>
      <c r="U17" s="65" t="s">
        <v>757</v>
      </c>
    </row>
    <row r="18" spans="2:21" ht="15.75">
      <c r="B18" s="1175"/>
      <c r="C18" s="1176"/>
      <c r="D18" s="1179"/>
      <c r="E18" s="1180"/>
      <c r="F18" s="1180"/>
      <c r="G18" s="1181"/>
      <c r="H18" s="1186" t="str">
        <f t="shared" ref="H18:H57" si="0">IF(D18&gt;0,VLOOKUP(D18,Signals,5,FALSE),"")</f>
        <v/>
      </c>
      <c r="I18" s="1187" t="str">
        <f t="shared" ref="I18:I57" si="1">IF($B18&gt;0,VLOOKUP($B18,Signals,5,FALSE)," ")</f>
        <v xml:space="preserve"> </v>
      </c>
      <c r="J18" s="753"/>
      <c r="K18" s="1199"/>
      <c r="L18" s="1200"/>
      <c r="M18" s="1200"/>
      <c r="N18" s="1200"/>
      <c r="O18" s="1201"/>
      <c r="P18" s="762" t="str">
        <f t="shared" ref="P18:P57" si="2">IF(K18&gt;0,VLOOKUP(K18,Signals,5,FALSE),"")</f>
        <v/>
      </c>
      <c r="Q18" s="754"/>
      <c r="R18" s="1191"/>
      <c r="S18" s="1192"/>
      <c r="T18" s="1193"/>
      <c r="U18" s="764" t="str">
        <f t="shared" ref="U18:U57" si="3">IF(R18&gt;0,VLOOKUP(R18,Signals,5,FALSE),"")</f>
        <v/>
      </c>
    </row>
    <row r="19" spans="2:21" ht="15.75">
      <c r="B19" s="12"/>
      <c r="C19" s="11"/>
      <c r="D19" s="1166"/>
      <c r="E19" s="1167"/>
      <c r="F19" s="1167"/>
      <c r="G19" s="1168"/>
      <c r="H19" s="1169" t="str">
        <f t="shared" si="0"/>
        <v/>
      </c>
      <c r="I19" s="1170" t="str">
        <f t="shared" si="1"/>
        <v xml:space="preserve"> </v>
      </c>
      <c r="J19" s="755"/>
      <c r="K19" s="1188"/>
      <c r="L19" s="1189"/>
      <c r="M19" s="1189"/>
      <c r="N19" s="1189"/>
      <c r="O19" s="1190"/>
      <c r="P19" s="763" t="str">
        <f t="shared" si="2"/>
        <v/>
      </c>
      <c r="Q19" s="756"/>
      <c r="R19" s="1194"/>
      <c r="S19" s="1195"/>
      <c r="T19" s="1196"/>
      <c r="U19" s="763" t="str">
        <f t="shared" si="3"/>
        <v/>
      </c>
    </row>
    <row r="20" spans="2:21" ht="15.75">
      <c r="B20" s="12"/>
      <c r="C20" s="11"/>
      <c r="D20" s="1166"/>
      <c r="E20" s="1167"/>
      <c r="F20" s="1167"/>
      <c r="G20" s="1168"/>
      <c r="H20" s="1169" t="str">
        <f t="shared" si="0"/>
        <v/>
      </c>
      <c r="I20" s="1170" t="str">
        <f t="shared" si="1"/>
        <v xml:space="preserve"> </v>
      </c>
      <c r="J20" s="755"/>
      <c r="K20" s="1188"/>
      <c r="L20" s="1189"/>
      <c r="M20" s="1189"/>
      <c r="N20" s="1189"/>
      <c r="O20" s="1190"/>
      <c r="P20" s="763" t="str">
        <f t="shared" si="2"/>
        <v/>
      </c>
      <c r="Q20" s="756"/>
      <c r="R20" s="1194"/>
      <c r="S20" s="1195"/>
      <c r="T20" s="1196"/>
      <c r="U20" s="763" t="str">
        <f t="shared" si="3"/>
        <v/>
      </c>
    </row>
    <row r="21" spans="2:21" ht="15.75">
      <c r="B21" s="12"/>
      <c r="C21" s="11"/>
      <c r="D21" s="1166"/>
      <c r="E21" s="1167"/>
      <c r="F21" s="1167"/>
      <c r="G21" s="1168"/>
      <c r="H21" s="1169" t="str">
        <f t="shared" si="0"/>
        <v/>
      </c>
      <c r="I21" s="1170" t="str">
        <f t="shared" si="1"/>
        <v xml:space="preserve"> </v>
      </c>
      <c r="J21" s="755"/>
      <c r="K21" s="1188"/>
      <c r="L21" s="1189"/>
      <c r="M21" s="1189"/>
      <c r="N21" s="1189"/>
      <c r="O21" s="1190"/>
      <c r="P21" s="763" t="str">
        <f t="shared" si="2"/>
        <v/>
      </c>
      <c r="Q21" s="756"/>
      <c r="R21" s="1194"/>
      <c r="S21" s="1195"/>
      <c r="T21" s="1196"/>
      <c r="U21" s="763" t="str">
        <f t="shared" si="3"/>
        <v/>
      </c>
    </row>
    <row r="22" spans="2:21" ht="15.75" customHeight="1">
      <c r="B22" s="12"/>
      <c r="C22" s="1165" t="s">
        <v>825</v>
      </c>
      <c r="D22" s="1166"/>
      <c r="E22" s="1167"/>
      <c r="F22" s="1167"/>
      <c r="G22" s="1168"/>
      <c r="H22" s="1169" t="str">
        <f t="shared" si="0"/>
        <v/>
      </c>
      <c r="I22" s="1170" t="str">
        <f t="shared" si="1"/>
        <v xml:space="preserve"> </v>
      </c>
      <c r="J22" s="755"/>
      <c r="K22" s="1188"/>
      <c r="L22" s="1189"/>
      <c r="M22" s="1189"/>
      <c r="N22" s="1189"/>
      <c r="O22" s="1190"/>
      <c r="P22" s="763" t="str">
        <f t="shared" si="2"/>
        <v/>
      </c>
      <c r="Q22" s="756"/>
      <c r="R22" s="1194"/>
      <c r="S22" s="1195"/>
      <c r="T22" s="1196"/>
      <c r="U22" s="763" t="str">
        <f t="shared" si="3"/>
        <v/>
      </c>
    </row>
    <row r="23" spans="2:21" ht="15.75">
      <c r="B23" s="12"/>
      <c r="C23" s="1165"/>
      <c r="D23" s="1166"/>
      <c r="E23" s="1167"/>
      <c r="F23" s="1167"/>
      <c r="G23" s="1168"/>
      <c r="H23" s="1169" t="str">
        <f t="shared" si="0"/>
        <v/>
      </c>
      <c r="I23" s="1170" t="str">
        <f t="shared" si="1"/>
        <v xml:space="preserve"> </v>
      </c>
      <c r="J23" s="755"/>
      <c r="K23" s="1188"/>
      <c r="L23" s="1189"/>
      <c r="M23" s="1189"/>
      <c r="N23" s="1189"/>
      <c r="O23" s="1190"/>
      <c r="P23" s="763" t="str">
        <f t="shared" si="2"/>
        <v/>
      </c>
      <c r="Q23" s="756"/>
      <c r="R23" s="1194"/>
      <c r="S23" s="1195"/>
      <c r="T23" s="1196"/>
      <c r="U23" s="763" t="str">
        <f t="shared" si="3"/>
        <v/>
      </c>
    </row>
    <row r="24" spans="2:21" ht="15.75">
      <c r="B24" s="12"/>
      <c r="C24" s="1165"/>
      <c r="D24" s="1166"/>
      <c r="E24" s="1167"/>
      <c r="F24" s="1167"/>
      <c r="G24" s="1168"/>
      <c r="H24" s="1169" t="str">
        <f t="shared" si="0"/>
        <v/>
      </c>
      <c r="I24" s="1170" t="str">
        <f t="shared" si="1"/>
        <v xml:space="preserve"> </v>
      </c>
      <c r="J24" s="755"/>
      <c r="K24" s="1188"/>
      <c r="L24" s="1189"/>
      <c r="M24" s="1189"/>
      <c r="N24" s="1189"/>
      <c r="O24" s="1190"/>
      <c r="P24" s="763" t="str">
        <f t="shared" si="2"/>
        <v/>
      </c>
      <c r="Q24" s="756"/>
      <c r="R24" s="1188"/>
      <c r="S24" s="1189"/>
      <c r="T24" s="1190"/>
      <c r="U24" s="763" t="str">
        <f t="shared" si="3"/>
        <v/>
      </c>
    </row>
    <row r="25" spans="2:21" ht="15.75">
      <c r="B25" s="12"/>
      <c r="C25" s="1165"/>
      <c r="D25" s="1166"/>
      <c r="E25" s="1167"/>
      <c r="F25" s="1167"/>
      <c r="G25" s="1168"/>
      <c r="H25" s="1169" t="str">
        <f t="shared" si="0"/>
        <v/>
      </c>
      <c r="I25" s="1170" t="str">
        <f t="shared" si="1"/>
        <v xml:space="preserve"> </v>
      </c>
      <c r="J25" s="755"/>
      <c r="K25" s="1188"/>
      <c r="L25" s="1189"/>
      <c r="M25" s="1189"/>
      <c r="N25" s="1189"/>
      <c r="O25" s="1190"/>
      <c r="P25" s="763" t="str">
        <f t="shared" si="2"/>
        <v/>
      </c>
      <c r="Q25" s="756"/>
      <c r="R25" s="1188"/>
      <c r="S25" s="1189"/>
      <c r="T25" s="1190"/>
      <c r="U25" s="763" t="str">
        <f t="shared" si="3"/>
        <v/>
      </c>
    </row>
    <row r="26" spans="2:21" ht="15.75">
      <c r="B26" s="12"/>
      <c r="C26" s="1165"/>
      <c r="D26" s="1166"/>
      <c r="E26" s="1167"/>
      <c r="F26" s="1167"/>
      <c r="G26" s="1168"/>
      <c r="H26" s="1169" t="str">
        <f t="shared" si="0"/>
        <v/>
      </c>
      <c r="I26" s="1170" t="str">
        <f t="shared" si="1"/>
        <v xml:space="preserve"> </v>
      </c>
      <c r="J26" s="755"/>
      <c r="K26" s="1188"/>
      <c r="L26" s="1189"/>
      <c r="M26" s="1189"/>
      <c r="N26" s="1189"/>
      <c r="O26" s="1190"/>
      <c r="P26" s="763" t="str">
        <f t="shared" si="2"/>
        <v/>
      </c>
      <c r="Q26" s="756"/>
      <c r="R26" s="1188"/>
      <c r="S26" s="1189"/>
      <c r="T26" s="1190"/>
      <c r="U26" s="763" t="str">
        <f t="shared" si="3"/>
        <v/>
      </c>
    </row>
    <row r="27" spans="2:21" ht="15.75">
      <c r="B27" s="12"/>
      <c r="C27" s="1165"/>
      <c r="D27" s="1166"/>
      <c r="E27" s="1167"/>
      <c r="F27" s="1167"/>
      <c r="G27" s="1168"/>
      <c r="H27" s="1169" t="str">
        <f t="shared" si="0"/>
        <v/>
      </c>
      <c r="I27" s="1170" t="str">
        <f t="shared" si="1"/>
        <v xml:space="preserve"> </v>
      </c>
      <c r="J27" s="755"/>
      <c r="K27" s="1188"/>
      <c r="L27" s="1189"/>
      <c r="M27" s="1189"/>
      <c r="N27" s="1189"/>
      <c r="O27" s="1190"/>
      <c r="P27" s="763" t="str">
        <f t="shared" si="2"/>
        <v/>
      </c>
      <c r="Q27" s="756"/>
      <c r="R27" s="1188"/>
      <c r="S27" s="1189"/>
      <c r="T27" s="1190"/>
      <c r="U27" s="763" t="str">
        <f t="shared" si="3"/>
        <v/>
      </c>
    </row>
    <row r="28" spans="2:21" ht="15.75">
      <c r="B28" s="12"/>
      <c r="C28" s="11"/>
      <c r="D28" s="1166"/>
      <c r="E28" s="1167"/>
      <c r="F28" s="1167"/>
      <c r="G28" s="1168"/>
      <c r="H28" s="1169" t="str">
        <f t="shared" si="0"/>
        <v/>
      </c>
      <c r="I28" s="1170" t="str">
        <f t="shared" si="1"/>
        <v xml:space="preserve"> </v>
      </c>
      <c r="J28" s="755"/>
      <c r="K28" s="1188"/>
      <c r="L28" s="1189"/>
      <c r="M28" s="1189"/>
      <c r="N28" s="1189"/>
      <c r="O28" s="1190"/>
      <c r="P28" s="763" t="str">
        <f t="shared" si="2"/>
        <v/>
      </c>
      <c r="Q28" s="756"/>
      <c r="R28" s="1188"/>
      <c r="S28" s="1189"/>
      <c r="T28" s="1190"/>
      <c r="U28" s="763" t="str">
        <f t="shared" si="3"/>
        <v/>
      </c>
    </row>
    <row r="29" spans="2:21" ht="15.75">
      <c r="B29" s="12"/>
      <c r="C29" s="11"/>
      <c r="D29" s="1166"/>
      <c r="E29" s="1167"/>
      <c r="F29" s="1167"/>
      <c r="G29" s="1168"/>
      <c r="H29" s="1169" t="str">
        <f t="shared" si="0"/>
        <v/>
      </c>
      <c r="I29" s="1170" t="str">
        <f t="shared" si="1"/>
        <v xml:space="preserve"> </v>
      </c>
      <c r="J29" s="755"/>
      <c r="K29" s="1188"/>
      <c r="L29" s="1189"/>
      <c r="M29" s="1189"/>
      <c r="N29" s="1189"/>
      <c r="O29" s="1190"/>
      <c r="P29" s="763" t="str">
        <f t="shared" si="2"/>
        <v/>
      </c>
      <c r="Q29" s="756"/>
      <c r="R29" s="1188"/>
      <c r="S29" s="1189"/>
      <c r="T29" s="1190"/>
      <c r="U29" s="763" t="str">
        <f t="shared" si="3"/>
        <v/>
      </c>
    </row>
    <row r="30" spans="2:21" ht="15.75">
      <c r="B30" s="12"/>
      <c r="C30" s="11"/>
      <c r="D30" s="1166"/>
      <c r="E30" s="1167"/>
      <c r="F30" s="1167"/>
      <c r="G30" s="1168"/>
      <c r="H30" s="1169" t="str">
        <f t="shared" si="0"/>
        <v/>
      </c>
      <c r="I30" s="1170" t="str">
        <f t="shared" si="1"/>
        <v xml:space="preserve"> </v>
      </c>
      <c r="J30" s="755"/>
      <c r="K30" s="1188"/>
      <c r="L30" s="1189"/>
      <c r="M30" s="1189"/>
      <c r="N30" s="1189"/>
      <c r="O30" s="1190"/>
      <c r="P30" s="763" t="str">
        <f t="shared" si="2"/>
        <v/>
      </c>
      <c r="Q30" s="756"/>
      <c r="R30" s="1188"/>
      <c r="S30" s="1189"/>
      <c r="T30" s="1190"/>
      <c r="U30" s="763" t="str">
        <f t="shared" si="3"/>
        <v/>
      </c>
    </row>
    <row r="31" spans="2:21" ht="15.75">
      <c r="B31" s="12"/>
      <c r="C31" s="11"/>
      <c r="D31" s="1166"/>
      <c r="E31" s="1167"/>
      <c r="F31" s="1167"/>
      <c r="G31" s="1168"/>
      <c r="H31" s="1169" t="str">
        <f t="shared" si="0"/>
        <v/>
      </c>
      <c r="I31" s="1170" t="str">
        <f t="shared" si="1"/>
        <v xml:space="preserve"> </v>
      </c>
      <c r="J31" s="755"/>
      <c r="K31" s="1188"/>
      <c r="L31" s="1189"/>
      <c r="M31" s="1189"/>
      <c r="N31" s="1189"/>
      <c r="O31" s="1190"/>
      <c r="P31" s="763" t="str">
        <f t="shared" si="2"/>
        <v/>
      </c>
      <c r="Q31" s="756"/>
      <c r="R31" s="1188"/>
      <c r="S31" s="1189"/>
      <c r="T31" s="1190"/>
      <c r="U31" s="763" t="str">
        <f t="shared" si="3"/>
        <v/>
      </c>
    </row>
    <row r="32" spans="2:21" ht="15.75">
      <c r="B32" s="12"/>
      <c r="C32" s="11"/>
      <c r="D32" s="1166"/>
      <c r="E32" s="1167"/>
      <c r="F32" s="1167"/>
      <c r="G32" s="1168"/>
      <c r="H32" s="1169" t="str">
        <f t="shared" si="0"/>
        <v/>
      </c>
      <c r="I32" s="1170" t="str">
        <f t="shared" si="1"/>
        <v xml:space="preserve"> </v>
      </c>
      <c r="J32" s="755"/>
      <c r="K32" s="1188"/>
      <c r="L32" s="1189"/>
      <c r="M32" s="1189"/>
      <c r="N32" s="1189"/>
      <c r="O32" s="1190"/>
      <c r="P32" s="763" t="str">
        <f t="shared" si="2"/>
        <v/>
      </c>
      <c r="Q32" s="756"/>
      <c r="R32" s="1188"/>
      <c r="S32" s="1189"/>
      <c r="T32" s="1190"/>
      <c r="U32" s="763" t="str">
        <f t="shared" si="3"/>
        <v/>
      </c>
    </row>
    <row r="33" spans="2:21" ht="15.75">
      <c r="B33" s="12"/>
      <c r="C33" s="11"/>
      <c r="D33" s="1166"/>
      <c r="E33" s="1167"/>
      <c r="F33" s="1167"/>
      <c r="G33" s="1168"/>
      <c r="H33" s="1169" t="str">
        <f t="shared" si="0"/>
        <v/>
      </c>
      <c r="I33" s="1170" t="str">
        <f t="shared" si="1"/>
        <v xml:space="preserve"> </v>
      </c>
      <c r="J33" s="755"/>
      <c r="K33" s="1188"/>
      <c r="L33" s="1189"/>
      <c r="M33" s="1189"/>
      <c r="N33" s="1189"/>
      <c r="O33" s="1190"/>
      <c r="P33" s="763" t="str">
        <f t="shared" si="2"/>
        <v/>
      </c>
      <c r="Q33" s="756"/>
      <c r="R33" s="1188"/>
      <c r="S33" s="1189"/>
      <c r="T33" s="1190"/>
      <c r="U33" s="763" t="str">
        <f t="shared" si="3"/>
        <v/>
      </c>
    </row>
    <row r="34" spans="2:21" ht="15.75">
      <c r="B34" s="12"/>
      <c r="C34" s="11"/>
      <c r="D34" s="1166"/>
      <c r="E34" s="1167"/>
      <c r="F34" s="1167"/>
      <c r="G34" s="1168"/>
      <c r="H34" s="1169" t="str">
        <f t="shared" si="0"/>
        <v/>
      </c>
      <c r="I34" s="1170" t="str">
        <f t="shared" si="1"/>
        <v xml:space="preserve"> </v>
      </c>
      <c r="J34" s="755"/>
      <c r="K34" s="1188"/>
      <c r="L34" s="1189"/>
      <c r="M34" s="1189"/>
      <c r="N34" s="1189"/>
      <c r="O34" s="1190"/>
      <c r="P34" s="763" t="str">
        <f t="shared" si="2"/>
        <v/>
      </c>
      <c r="Q34" s="756"/>
      <c r="R34" s="1188"/>
      <c r="S34" s="1189"/>
      <c r="T34" s="1190"/>
      <c r="U34" s="763" t="str">
        <f t="shared" si="3"/>
        <v/>
      </c>
    </row>
    <row r="35" spans="2:21" ht="15.75">
      <c r="B35" s="12"/>
      <c r="C35" s="11"/>
      <c r="D35" s="1166"/>
      <c r="E35" s="1167"/>
      <c r="F35" s="1167"/>
      <c r="G35" s="1168"/>
      <c r="H35" s="1169" t="str">
        <f t="shared" si="0"/>
        <v/>
      </c>
      <c r="I35" s="1170" t="str">
        <f t="shared" si="1"/>
        <v xml:space="preserve"> </v>
      </c>
      <c r="J35" s="755"/>
      <c r="K35" s="1188"/>
      <c r="L35" s="1189"/>
      <c r="M35" s="1189"/>
      <c r="N35" s="1189"/>
      <c r="O35" s="1190"/>
      <c r="P35" s="763" t="str">
        <f t="shared" si="2"/>
        <v/>
      </c>
      <c r="Q35" s="756"/>
      <c r="R35" s="1188"/>
      <c r="S35" s="1189"/>
      <c r="T35" s="1190"/>
      <c r="U35" s="763" t="str">
        <f t="shared" si="3"/>
        <v/>
      </c>
    </row>
    <row r="36" spans="2:21" ht="15.75">
      <c r="B36" s="12"/>
      <c r="C36" s="11"/>
      <c r="D36" s="1166"/>
      <c r="E36" s="1167"/>
      <c r="F36" s="1167"/>
      <c r="G36" s="1168"/>
      <c r="H36" s="1169" t="str">
        <f t="shared" si="0"/>
        <v/>
      </c>
      <c r="I36" s="1170" t="str">
        <f t="shared" si="1"/>
        <v xml:space="preserve"> </v>
      </c>
      <c r="J36" s="755"/>
      <c r="K36" s="1188"/>
      <c r="L36" s="1189"/>
      <c r="M36" s="1189"/>
      <c r="N36" s="1189"/>
      <c r="O36" s="1190"/>
      <c r="P36" s="763" t="str">
        <f t="shared" si="2"/>
        <v/>
      </c>
      <c r="Q36" s="756"/>
      <c r="R36" s="1188"/>
      <c r="S36" s="1189"/>
      <c r="T36" s="1190"/>
      <c r="U36" s="763" t="str">
        <f t="shared" si="3"/>
        <v/>
      </c>
    </row>
    <row r="37" spans="2:21" ht="15.75">
      <c r="B37" s="12"/>
      <c r="C37" s="11"/>
      <c r="D37" s="1166"/>
      <c r="E37" s="1167"/>
      <c r="F37" s="1167"/>
      <c r="G37" s="1168"/>
      <c r="H37" s="1169" t="str">
        <f t="shared" si="0"/>
        <v/>
      </c>
      <c r="I37" s="1170" t="str">
        <f t="shared" si="1"/>
        <v xml:space="preserve"> </v>
      </c>
      <c r="J37" s="755"/>
      <c r="K37" s="1188"/>
      <c r="L37" s="1189"/>
      <c r="M37" s="1189"/>
      <c r="N37" s="1189"/>
      <c r="O37" s="1190"/>
      <c r="P37" s="763" t="str">
        <f t="shared" si="2"/>
        <v/>
      </c>
      <c r="Q37" s="756"/>
      <c r="R37" s="1188"/>
      <c r="S37" s="1189"/>
      <c r="T37" s="1190"/>
      <c r="U37" s="763" t="str">
        <f t="shared" si="3"/>
        <v/>
      </c>
    </row>
    <row r="38" spans="2:21" ht="15.75">
      <c r="B38" s="12"/>
      <c r="C38" s="11"/>
      <c r="D38" s="1166"/>
      <c r="E38" s="1167"/>
      <c r="F38" s="1167"/>
      <c r="G38" s="1168"/>
      <c r="H38" s="1169" t="str">
        <f t="shared" si="0"/>
        <v/>
      </c>
      <c r="I38" s="1170" t="str">
        <f t="shared" si="1"/>
        <v xml:space="preserve"> </v>
      </c>
      <c r="J38" s="755"/>
      <c r="K38" s="1188"/>
      <c r="L38" s="1189"/>
      <c r="M38" s="1189"/>
      <c r="N38" s="1189"/>
      <c r="O38" s="1190"/>
      <c r="P38" s="763" t="str">
        <f t="shared" si="2"/>
        <v/>
      </c>
      <c r="Q38" s="756"/>
      <c r="R38" s="1188"/>
      <c r="S38" s="1189"/>
      <c r="T38" s="1190"/>
      <c r="U38" s="763" t="str">
        <f t="shared" si="3"/>
        <v/>
      </c>
    </row>
    <row r="39" spans="2:21" ht="15.75">
      <c r="B39" s="12"/>
      <c r="C39" s="11"/>
      <c r="D39" s="1166"/>
      <c r="E39" s="1167"/>
      <c r="F39" s="1167"/>
      <c r="G39" s="1168"/>
      <c r="H39" s="1169" t="str">
        <f t="shared" si="0"/>
        <v/>
      </c>
      <c r="I39" s="1170" t="str">
        <f t="shared" si="1"/>
        <v xml:space="preserve"> </v>
      </c>
      <c r="J39" s="755"/>
      <c r="K39" s="1188"/>
      <c r="L39" s="1189"/>
      <c r="M39" s="1189"/>
      <c r="N39" s="1189"/>
      <c r="O39" s="1190"/>
      <c r="P39" s="763" t="str">
        <f t="shared" si="2"/>
        <v/>
      </c>
      <c r="Q39" s="756"/>
      <c r="R39" s="1188"/>
      <c r="S39" s="1189"/>
      <c r="T39" s="1190"/>
      <c r="U39" s="763" t="str">
        <f t="shared" si="3"/>
        <v/>
      </c>
    </row>
    <row r="40" spans="2:21" ht="15.75">
      <c r="B40" s="12"/>
      <c r="C40" s="11"/>
      <c r="D40" s="1166"/>
      <c r="E40" s="1167"/>
      <c r="F40" s="1167"/>
      <c r="G40" s="1168"/>
      <c r="H40" s="1169" t="str">
        <f t="shared" si="0"/>
        <v/>
      </c>
      <c r="I40" s="1170" t="str">
        <f t="shared" si="1"/>
        <v xml:space="preserve"> </v>
      </c>
      <c r="J40" s="755"/>
      <c r="K40" s="1188"/>
      <c r="L40" s="1189"/>
      <c r="M40" s="1189"/>
      <c r="N40" s="1189"/>
      <c r="O40" s="1190"/>
      <c r="P40" s="763" t="str">
        <f t="shared" si="2"/>
        <v/>
      </c>
      <c r="Q40" s="756"/>
      <c r="R40" s="1188"/>
      <c r="S40" s="1189"/>
      <c r="T40" s="1190"/>
      <c r="U40" s="763" t="str">
        <f t="shared" si="3"/>
        <v/>
      </c>
    </row>
    <row r="41" spans="2:21" ht="15.75">
      <c r="B41" s="12"/>
      <c r="C41" s="11"/>
      <c r="D41" s="1166"/>
      <c r="E41" s="1167"/>
      <c r="F41" s="1167"/>
      <c r="G41" s="1168"/>
      <c r="H41" s="1169" t="str">
        <f t="shared" si="0"/>
        <v/>
      </c>
      <c r="I41" s="1170" t="str">
        <f t="shared" si="1"/>
        <v xml:space="preserve"> </v>
      </c>
      <c r="J41" s="755"/>
      <c r="K41" s="1188"/>
      <c r="L41" s="1189"/>
      <c r="M41" s="1189"/>
      <c r="N41" s="1189"/>
      <c r="O41" s="1190"/>
      <c r="P41" s="763" t="str">
        <f t="shared" si="2"/>
        <v/>
      </c>
      <c r="Q41" s="756"/>
      <c r="R41" s="1188"/>
      <c r="S41" s="1189"/>
      <c r="T41" s="1190"/>
      <c r="U41" s="763" t="str">
        <f t="shared" si="3"/>
        <v/>
      </c>
    </row>
    <row r="42" spans="2:21" ht="15.75">
      <c r="B42" s="12"/>
      <c r="C42" s="11"/>
      <c r="D42" s="1166"/>
      <c r="E42" s="1167"/>
      <c r="F42" s="1167"/>
      <c r="G42" s="1168"/>
      <c r="H42" s="1169" t="str">
        <f t="shared" si="0"/>
        <v/>
      </c>
      <c r="I42" s="1170" t="str">
        <f t="shared" si="1"/>
        <v xml:space="preserve"> </v>
      </c>
      <c r="J42" s="755"/>
      <c r="K42" s="1188"/>
      <c r="L42" s="1189"/>
      <c r="M42" s="1189"/>
      <c r="N42" s="1189"/>
      <c r="O42" s="1190"/>
      <c r="P42" s="763" t="str">
        <f t="shared" si="2"/>
        <v/>
      </c>
      <c r="Q42" s="756"/>
      <c r="R42" s="1188"/>
      <c r="S42" s="1189"/>
      <c r="T42" s="1190"/>
      <c r="U42" s="763" t="str">
        <f t="shared" si="3"/>
        <v/>
      </c>
    </row>
    <row r="43" spans="2:21" ht="15.75">
      <c r="B43" s="12"/>
      <c r="C43" s="11"/>
      <c r="D43" s="1166"/>
      <c r="E43" s="1167"/>
      <c r="F43" s="1167"/>
      <c r="G43" s="1168"/>
      <c r="H43" s="1169" t="str">
        <f t="shared" si="0"/>
        <v/>
      </c>
      <c r="I43" s="1170" t="str">
        <f t="shared" si="1"/>
        <v xml:space="preserve"> </v>
      </c>
      <c r="J43" s="755"/>
      <c r="K43" s="1188"/>
      <c r="L43" s="1189"/>
      <c r="M43" s="1189"/>
      <c r="N43" s="1189"/>
      <c r="O43" s="1190"/>
      <c r="P43" s="763" t="str">
        <f t="shared" si="2"/>
        <v/>
      </c>
      <c r="Q43" s="756"/>
      <c r="R43" s="1188"/>
      <c r="S43" s="1189"/>
      <c r="T43" s="1190"/>
      <c r="U43" s="763" t="str">
        <f t="shared" si="3"/>
        <v/>
      </c>
    </row>
    <row r="44" spans="2:21" ht="15.75">
      <c r="B44" s="12"/>
      <c r="C44" s="11"/>
      <c r="D44" s="1166"/>
      <c r="E44" s="1167"/>
      <c r="F44" s="1167"/>
      <c r="G44" s="1168"/>
      <c r="H44" s="1169" t="str">
        <f t="shared" si="0"/>
        <v/>
      </c>
      <c r="I44" s="1170" t="str">
        <f t="shared" si="1"/>
        <v xml:space="preserve"> </v>
      </c>
      <c r="J44" s="755"/>
      <c r="K44" s="1188"/>
      <c r="L44" s="1189"/>
      <c r="M44" s="1189"/>
      <c r="N44" s="1189"/>
      <c r="O44" s="1190"/>
      <c r="P44" s="763" t="str">
        <f t="shared" si="2"/>
        <v/>
      </c>
      <c r="Q44" s="756"/>
      <c r="R44" s="1188"/>
      <c r="S44" s="1189"/>
      <c r="T44" s="1190"/>
      <c r="U44" s="763" t="str">
        <f t="shared" si="3"/>
        <v/>
      </c>
    </row>
    <row r="45" spans="2:21" ht="15.75">
      <c r="B45" s="12"/>
      <c r="C45" s="11"/>
      <c r="D45" s="1166"/>
      <c r="E45" s="1167"/>
      <c r="F45" s="1167"/>
      <c r="G45" s="1168"/>
      <c r="H45" s="1169" t="str">
        <f t="shared" si="0"/>
        <v/>
      </c>
      <c r="I45" s="1170" t="str">
        <f t="shared" si="1"/>
        <v xml:space="preserve"> </v>
      </c>
      <c r="J45" s="755"/>
      <c r="K45" s="1188"/>
      <c r="L45" s="1189"/>
      <c r="M45" s="1189"/>
      <c r="N45" s="1189"/>
      <c r="O45" s="1190"/>
      <c r="P45" s="763" t="str">
        <f t="shared" si="2"/>
        <v/>
      </c>
      <c r="Q45" s="756"/>
      <c r="R45" s="1188"/>
      <c r="S45" s="1189"/>
      <c r="T45" s="1190"/>
      <c r="U45" s="763" t="str">
        <f t="shared" si="3"/>
        <v/>
      </c>
    </row>
    <row r="46" spans="2:21" ht="15.75">
      <c r="B46" s="12"/>
      <c r="C46" s="11"/>
      <c r="D46" s="1166"/>
      <c r="E46" s="1167"/>
      <c r="F46" s="1167"/>
      <c r="G46" s="1168"/>
      <c r="H46" s="1169" t="str">
        <f t="shared" si="0"/>
        <v/>
      </c>
      <c r="I46" s="1170" t="str">
        <f t="shared" si="1"/>
        <v xml:space="preserve"> </v>
      </c>
      <c r="J46" s="755"/>
      <c r="K46" s="1188"/>
      <c r="L46" s="1189"/>
      <c r="M46" s="1189"/>
      <c r="N46" s="1189"/>
      <c r="O46" s="1190"/>
      <c r="P46" s="763" t="str">
        <f t="shared" si="2"/>
        <v/>
      </c>
      <c r="Q46" s="756"/>
      <c r="R46" s="1188"/>
      <c r="S46" s="1189"/>
      <c r="T46" s="1190"/>
      <c r="U46" s="763" t="str">
        <f t="shared" si="3"/>
        <v/>
      </c>
    </row>
    <row r="47" spans="2:21" ht="15.75">
      <c r="B47" s="12"/>
      <c r="C47" s="11"/>
      <c r="D47" s="1166"/>
      <c r="E47" s="1167"/>
      <c r="F47" s="1167"/>
      <c r="G47" s="1168"/>
      <c r="H47" s="1169" t="str">
        <f t="shared" si="0"/>
        <v/>
      </c>
      <c r="I47" s="1170" t="str">
        <f t="shared" si="1"/>
        <v xml:space="preserve"> </v>
      </c>
      <c r="J47" s="755"/>
      <c r="K47" s="1188"/>
      <c r="L47" s="1189"/>
      <c r="M47" s="1189"/>
      <c r="N47" s="1189"/>
      <c r="O47" s="1190"/>
      <c r="P47" s="763" t="str">
        <f t="shared" si="2"/>
        <v/>
      </c>
      <c r="Q47" s="756"/>
      <c r="R47" s="1188"/>
      <c r="S47" s="1189"/>
      <c r="T47" s="1190"/>
      <c r="U47" s="763" t="str">
        <f t="shared" si="3"/>
        <v/>
      </c>
    </row>
    <row r="48" spans="2:21" ht="15.75">
      <c r="B48" s="12"/>
      <c r="C48" s="11"/>
      <c r="D48" s="1166"/>
      <c r="E48" s="1167"/>
      <c r="F48" s="1167"/>
      <c r="G48" s="1168"/>
      <c r="H48" s="1169" t="str">
        <f t="shared" si="0"/>
        <v/>
      </c>
      <c r="I48" s="1170" t="str">
        <f t="shared" si="1"/>
        <v xml:space="preserve"> </v>
      </c>
      <c r="J48" s="755"/>
      <c r="K48" s="1188"/>
      <c r="L48" s="1189"/>
      <c r="M48" s="1189"/>
      <c r="N48" s="1189"/>
      <c r="O48" s="1190"/>
      <c r="P48" s="763" t="str">
        <f t="shared" si="2"/>
        <v/>
      </c>
      <c r="Q48" s="756"/>
      <c r="R48" s="1188"/>
      <c r="S48" s="1189"/>
      <c r="T48" s="1190"/>
      <c r="U48" s="763" t="str">
        <f t="shared" si="3"/>
        <v/>
      </c>
    </row>
    <row r="49" spans="2:21" ht="15.75">
      <c r="B49" s="12"/>
      <c r="C49" s="11"/>
      <c r="D49" s="1166"/>
      <c r="E49" s="1167"/>
      <c r="F49" s="1167"/>
      <c r="G49" s="1168"/>
      <c r="H49" s="1169" t="str">
        <f t="shared" si="0"/>
        <v/>
      </c>
      <c r="I49" s="1170" t="str">
        <f t="shared" si="1"/>
        <v xml:space="preserve"> </v>
      </c>
      <c r="J49" s="755"/>
      <c r="K49" s="1188"/>
      <c r="L49" s="1189"/>
      <c r="M49" s="1189"/>
      <c r="N49" s="1189"/>
      <c r="O49" s="1190"/>
      <c r="P49" s="763" t="str">
        <f t="shared" si="2"/>
        <v/>
      </c>
      <c r="Q49" s="756"/>
      <c r="R49" s="1188"/>
      <c r="S49" s="1189"/>
      <c r="T49" s="1190"/>
      <c r="U49" s="763" t="str">
        <f t="shared" si="3"/>
        <v/>
      </c>
    </row>
    <row r="50" spans="2:21" ht="15.75">
      <c r="B50" s="12"/>
      <c r="C50" s="11"/>
      <c r="D50" s="1166"/>
      <c r="E50" s="1167"/>
      <c r="F50" s="1167"/>
      <c r="G50" s="1168"/>
      <c r="H50" s="1169" t="str">
        <f t="shared" si="0"/>
        <v/>
      </c>
      <c r="I50" s="1170" t="str">
        <f t="shared" si="1"/>
        <v xml:space="preserve"> </v>
      </c>
      <c r="J50" s="755"/>
      <c r="K50" s="1188"/>
      <c r="L50" s="1189"/>
      <c r="M50" s="1189"/>
      <c r="N50" s="1189"/>
      <c r="O50" s="1190"/>
      <c r="P50" s="763" t="str">
        <f t="shared" si="2"/>
        <v/>
      </c>
      <c r="Q50" s="756"/>
      <c r="R50" s="1188"/>
      <c r="S50" s="1189"/>
      <c r="T50" s="1190"/>
      <c r="U50" s="763" t="str">
        <f t="shared" si="3"/>
        <v/>
      </c>
    </row>
    <row r="51" spans="2:21" ht="15.75">
      <c r="B51" s="12"/>
      <c r="C51" s="11"/>
      <c r="D51" s="1166"/>
      <c r="E51" s="1167"/>
      <c r="F51" s="1167"/>
      <c r="G51" s="1168"/>
      <c r="H51" s="1169" t="str">
        <f t="shared" si="0"/>
        <v/>
      </c>
      <c r="I51" s="1170" t="str">
        <f t="shared" si="1"/>
        <v xml:space="preserve"> </v>
      </c>
      <c r="J51" s="755"/>
      <c r="K51" s="1188"/>
      <c r="L51" s="1189"/>
      <c r="M51" s="1189"/>
      <c r="N51" s="1189"/>
      <c r="O51" s="1190"/>
      <c r="P51" s="763" t="str">
        <f t="shared" si="2"/>
        <v/>
      </c>
      <c r="Q51" s="756"/>
      <c r="R51" s="1188"/>
      <c r="S51" s="1189"/>
      <c r="T51" s="1190"/>
      <c r="U51" s="763" t="str">
        <f t="shared" si="3"/>
        <v/>
      </c>
    </row>
    <row r="52" spans="2:21" ht="15.75">
      <c r="B52" s="12"/>
      <c r="C52" s="11"/>
      <c r="D52" s="1166"/>
      <c r="E52" s="1167"/>
      <c r="F52" s="1167"/>
      <c r="G52" s="1168"/>
      <c r="H52" s="1169" t="str">
        <f t="shared" si="0"/>
        <v/>
      </c>
      <c r="I52" s="1170" t="str">
        <f t="shared" si="1"/>
        <v xml:space="preserve"> </v>
      </c>
      <c r="J52" s="755"/>
      <c r="K52" s="1188"/>
      <c r="L52" s="1189"/>
      <c r="M52" s="1189"/>
      <c r="N52" s="1189"/>
      <c r="O52" s="1190"/>
      <c r="P52" s="763" t="str">
        <f t="shared" si="2"/>
        <v/>
      </c>
      <c r="Q52" s="756"/>
      <c r="R52" s="1188"/>
      <c r="S52" s="1189"/>
      <c r="T52" s="1190"/>
      <c r="U52" s="763" t="str">
        <f t="shared" si="3"/>
        <v/>
      </c>
    </row>
    <row r="53" spans="2:21" ht="15.75">
      <c r="B53" s="12"/>
      <c r="C53" s="11"/>
      <c r="D53" s="1166"/>
      <c r="E53" s="1167"/>
      <c r="F53" s="1167"/>
      <c r="G53" s="1168"/>
      <c r="H53" s="1169" t="str">
        <f t="shared" si="0"/>
        <v/>
      </c>
      <c r="I53" s="1170" t="str">
        <f t="shared" si="1"/>
        <v xml:space="preserve"> </v>
      </c>
      <c r="J53" s="755"/>
      <c r="K53" s="1188"/>
      <c r="L53" s="1189"/>
      <c r="M53" s="1189"/>
      <c r="N53" s="1189"/>
      <c r="O53" s="1190"/>
      <c r="P53" s="763" t="str">
        <f t="shared" si="2"/>
        <v/>
      </c>
      <c r="Q53" s="756"/>
      <c r="R53" s="1194"/>
      <c r="S53" s="1195"/>
      <c r="T53" s="1196"/>
      <c r="U53" s="763" t="str">
        <f t="shared" si="3"/>
        <v/>
      </c>
    </row>
    <row r="54" spans="2:21" ht="15.75">
      <c r="B54" s="12"/>
      <c r="C54" s="11"/>
      <c r="D54" s="1166"/>
      <c r="E54" s="1167"/>
      <c r="F54" s="1167"/>
      <c r="G54" s="1168"/>
      <c r="H54" s="1169" t="str">
        <f t="shared" si="0"/>
        <v/>
      </c>
      <c r="I54" s="1170" t="str">
        <f t="shared" si="1"/>
        <v xml:space="preserve"> </v>
      </c>
      <c r="J54" s="755"/>
      <c r="K54" s="1188"/>
      <c r="L54" s="1189"/>
      <c r="M54" s="1189"/>
      <c r="N54" s="1189"/>
      <c r="O54" s="1190"/>
      <c r="P54" s="763" t="str">
        <f t="shared" si="2"/>
        <v/>
      </c>
      <c r="Q54" s="756"/>
      <c r="R54" s="1194"/>
      <c r="S54" s="1195"/>
      <c r="T54" s="1196"/>
      <c r="U54" s="763" t="str">
        <f t="shared" si="3"/>
        <v/>
      </c>
    </row>
    <row r="55" spans="2:21" ht="15.75">
      <c r="B55" s="12"/>
      <c r="C55" s="11"/>
      <c r="D55" s="1166"/>
      <c r="E55" s="1167"/>
      <c r="F55" s="1167"/>
      <c r="G55" s="1168"/>
      <c r="H55" s="1169" t="str">
        <f t="shared" si="0"/>
        <v/>
      </c>
      <c r="I55" s="1170" t="str">
        <f t="shared" si="1"/>
        <v xml:space="preserve"> </v>
      </c>
      <c r="J55" s="755"/>
      <c r="K55" s="1188"/>
      <c r="L55" s="1189"/>
      <c r="M55" s="1189"/>
      <c r="N55" s="1189"/>
      <c r="O55" s="1190"/>
      <c r="P55" s="763" t="str">
        <f t="shared" si="2"/>
        <v/>
      </c>
      <c r="Q55" s="756"/>
      <c r="R55" s="1202"/>
      <c r="S55" s="1203"/>
      <c r="T55" s="1203"/>
      <c r="U55" s="763" t="str">
        <f t="shared" si="3"/>
        <v/>
      </c>
    </row>
    <row r="56" spans="2:21" ht="15.75">
      <c r="B56" s="12"/>
      <c r="C56" s="11"/>
      <c r="D56" s="1166"/>
      <c r="E56" s="1167"/>
      <c r="F56" s="1167"/>
      <c r="G56" s="1168"/>
      <c r="H56" s="1169" t="str">
        <f t="shared" si="0"/>
        <v/>
      </c>
      <c r="I56" s="1170" t="str">
        <f t="shared" si="1"/>
        <v xml:space="preserve"> </v>
      </c>
      <c r="J56" s="755"/>
      <c r="K56" s="1188"/>
      <c r="L56" s="1189"/>
      <c r="M56" s="1189"/>
      <c r="N56" s="1189"/>
      <c r="O56" s="1190"/>
      <c r="P56" s="763" t="str">
        <f t="shared" si="2"/>
        <v/>
      </c>
      <c r="Q56" s="756"/>
      <c r="R56" s="1188"/>
      <c r="S56" s="1189"/>
      <c r="T56" s="1190"/>
      <c r="U56" s="763" t="str">
        <f t="shared" si="3"/>
        <v/>
      </c>
    </row>
    <row r="57" spans="2:21" ht="15.75">
      <c r="B57" s="12"/>
      <c r="C57" s="11"/>
      <c r="D57" s="1166"/>
      <c r="E57" s="1167"/>
      <c r="F57" s="1167"/>
      <c r="G57" s="1168"/>
      <c r="H57" s="1169" t="str">
        <f t="shared" si="0"/>
        <v/>
      </c>
      <c r="I57" s="1170" t="str">
        <f t="shared" si="1"/>
        <v xml:space="preserve"> </v>
      </c>
      <c r="J57" s="755"/>
      <c r="K57" s="1188"/>
      <c r="L57" s="1189"/>
      <c r="M57" s="1189"/>
      <c r="N57" s="1189"/>
      <c r="O57" s="1190"/>
      <c r="P57" s="763" t="str">
        <f t="shared" si="2"/>
        <v/>
      </c>
      <c r="Q57" s="756"/>
      <c r="R57" s="1188"/>
      <c r="S57" s="1189"/>
      <c r="T57" s="1190"/>
      <c r="U57" s="763" t="str">
        <f t="shared" si="3"/>
        <v/>
      </c>
    </row>
  </sheetData>
  <sheetProtection formatCells="0" insertRows="0" autoFilter="0"/>
  <mergeCells count="175">
    <mergeCell ref="D29:G29"/>
    <mergeCell ref="D31:G31"/>
    <mergeCell ref="D30:G30"/>
    <mergeCell ref="D37:G37"/>
    <mergeCell ref="D38:G38"/>
    <mergeCell ref="R28:T28"/>
    <mergeCell ref="K26:O26"/>
    <mergeCell ref="R26:T26"/>
    <mergeCell ref="K27:O27"/>
    <mergeCell ref="D26:G26"/>
    <mergeCell ref="H26:I26"/>
    <mergeCell ref="D28:G28"/>
    <mergeCell ref="R38:T38"/>
    <mergeCell ref="R37:T37"/>
    <mergeCell ref="H37:I37"/>
    <mergeCell ref="K38:O38"/>
    <mergeCell ref="R36:T36"/>
    <mergeCell ref="R34:T34"/>
    <mergeCell ref="R35:T35"/>
    <mergeCell ref="K34:O34"/>
    <mergeCell ref="D35:G35"/>
    <mergeCell ref="R33:T33"/>
    <mergeCell ref="R30:T30"/>
    <mergeCell ref="R29:T29"/>
    <mergeCell ref="R42:T42"/>
    <mergeCell ref="K40:O40"/>
    <mergeCell ref="D39:G39"/>
    <mergeCell ref="K39:O39"/>
    <mergeCell ref="H41:I41"/>
    <mergeCell ref="D40:G40"/>
    <mergeCell ref="R40:T40"/>
    <mergeCell ref="R44:T44"/>
    <mergeCell ref="R41:T41"/>
    <mergeCell ref="K41:O41"/>
    <mergeCell ref="H39:I39"/>
    <mergeCell ref="D41:G41"/>
    <mergeCell ref="H42:I42"/>
    <mergeCell ref="K43:O43"/>
    <mergeCell ref="D42:G42"/>
    <mergeCell ref="K45:O45"/>
    <mergeCell ref="K49:O49"/>
    <mergeCell ref="D43:G43"/>
    <mergeCell ref="H44:I44"/>
    <mergeCell ref="K44:O44"/>
    <mergeCell ref="H43:I43"/>
    <mergeCell ref="D44:G44"/>
    <mergeCell ref="D45:G45"/>
    <mergeCell ref="H45:I45"/>
    <mergeCell ref="D48:G48"/>
    <mergeCell ref="H48:I48"/>
    <mergeCell ref="K48:O48"/>
    <mergeCell ref="H47:I47"/>
    <mergeCell ref="K47:O47"/>
    <mergeCell ref="D46:G46"/>
    <mergeCell ref="D47:G47"/>
    <mergeCell ref="D50:G50"/>
    <mergeCell ref="K50:O50"/>
    <mergeCell ref="R57:T57"/>
    <mergeCell ref="K56:O56"/>
    <mergeCell ref="R56:T56"/>
    <mergeCell ref="R51:T51"/>
    <mergeCell ref="R55:T55"/>
    <mergeCell ref="D57:G57"/>
    <mergeCell ref="H57:I57"/>
    <mergeCell ref="K57:O57"/>
    <mergeCell ref="K55:O55"/>
    <mergeCell ref="D55:G55"/>
    <mergeCell ref="H55:I55"/>
    <mergeCell ref="R52:T52"/>
    <mergeCell ref="D56:G56"/>
    <mergeCell ref="H56:I56"/>
    <mergeCell ref="K54:O54"/>
    <mergeCell ref="K51:O51"/>
    <mergeCell ref="D52:G52"/>
    <mergeCell ref="H52:I52"/>
    <mergeCell ref="K52:O52"/>
    <mergeCell ref="D51:G51"/>
    <mergeCell ref="H38:I38"/>
    <mergeCell ref="H30:I30"/>
    <mergeCell ref="D54:G54"/>
    <mergeCell ref="K53:O53"/>
    <mergeCell ref="D49:G49"/>
    <mergeCell ref="H51:I51"/>
    <mergeCell ref="H50:I50"/>
    <mergeCell ref="D53:G53"/>
    <mergeCell ref="H53:I53"/>
    <mergeCell ref="H49:I49"/>
    <mergeCell ref="K30:O30"/>
    <mergeCell ref="D34:G34"/>
    <mergeCell ref="H34:I34"/>
    <mergeCell ref="K31:O31"/>
    <mergeCell ref="D32:G32"/>
    <mergeCell ref="K32:O32"/>
    <mergeCell ref="H33:I33"/>
    <mergeCell ref="K33:O33"/>
    <mergeCell ref="H36:I36"/>
    <mergeCell ref="D36:G36"/>
    <mergeCell ref="H31:I31"/>
    <mergeCell ref="H35:I35"/>
    <mergeCell ref="H32:I32"/>
    <mergeCell ref="D33:G33"/>
    <mergeCell ref="K25:O25"/>
    <mergeCell ref="K24:O24"/>
    <mergeCell ref="H54:I54"/>
    <mergeCell ref="K29:O29"/>
    <mergeCell ref="R31:T31"/>
    <mergeCell ref="R54:T54"/>
    <mergeCell ref="R53:T53"/>
    <mergeCell ref="K37:O37"/>
    <mergeCell ref="K36:O36"/>
    <mergeCell ref="K42:O42"/>
    <mergeCell ref="R43:T43"/>
    <mergeCell ref="R50:T50"/>
    <mergeCell ref="R32:T32"/>
    <mergeCell ref="R49:T49"/>
    <mergeCell ref="K35:O35"/>
    <mergeCell ref="R45:T45"/>
    <mergeCell ref="R48:T48"/>
    <mergeCell ref="K46:O46"/>
    <mergeCell ref="R46:T46"/>
    <mergeCell ref="R47:T47"/>
    <mergeCell ref="R39:T39"/>
    <mergeCell ref="H29:I29"/>
    <mergeCell ref="H46:I46"/>
    <mergeCell ref="H40:I40"/>
    <mergeCell ref="R24:T24"/>
    <mergeCell ref="K19:O19"/>
    <mergeCell ref="D22:G22"/>
    <mergeCell ref="K23:O23"/>
    <mergeCell ref="H21:I21"/>
    <mergeCell ref="K21:O21"/>
    <mergeCell ref="H20:I20"/>
    <mergeCell ref="K20:O20"/>
    <mergeCell ref="D21:G21"/>
    <mergeCell ref="D20:G20"/>
    <mergeCell ref="H24:I24"/>
    <mergeCell ref="K28:O28"/>
    <mergeCell ref="R27:T27"/>
    <mergeCell ref="D27:G27"/>
    <mergeCell ref="H27:I27"/>
    <mergeCell ref="H28:I28"/>
    <mergeCell ref="R18:T18"/>
    <mergeCell ref="R19:T19"/>
    <mergeCell ref="T4:U4"/>
    <mergeCell ref="R17:T17"/>
    <mergeCell ref="R20:T20"/>
    <mergeCell ref="D23:G23"/>
    <mergeCell ref="R21:T21"/>
    <mergeCell ref="R23:T23"/>
    <mergeCell ref="H22:I22"/>
    <mergeCell ref="K22:O22"/>
    <mergeCell ref="S7:S8"/>
    <mergeCell ref="K18:O18"/>
    <mergeCell ref="K17:O17"/>
    <mergeCell ref="D24:G24"/>
    <mergeCell ref="D19:G19"/>
    <mergeCell ref="H19:I19"/>
    <mergeCell ref="R25:T25"/>
    <mergeCell ref="R22:T22"/>
    <mergeCell ref="H23:I23"/>
    <mergeCell ref="C22:C27"/>
    <mergeCell ref="D25:G25"/>
    <mergeCell ref="H25:I25"/>
    <mergeCell ref="B11:C12"/>
    <mergeCell ref="B13:C13"/>
    <mergeCell ref="B14:C14"/>
    <mergeCell ref="B18:C18"/>
    <mergeCell ref="D18:G18"/>
    <mergeCell ref="B3:C4"/>
    <mergeCell ref="D17:G17"/>
    <mergeCell ref="H18:I18"/>
    <mergeCell ref="B15:C15"/>
    <mergeCell ref="B16:C16"/>
    <mergeCell ref="B17:C17"/>
    <mergeCell ref="H17:I17"/>
  </mergeCells>
  <printOptions horizontalCentered="1"/>
  <pageMargins left="0.25" right="0.25" top="0.75" bottom="0.75" header="0.3" footer="0.3"/>
  <pageSetup scale="83" fitToHeight="100" orientation="portrait" r:id="rId1"/>
  <headerFooter>
    <oddFooter>&amp;L&amp;9U.S. Copyright Office&amp;R&amp;9Form SA3E Long Form (Rev. 05-17)</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H87"/>
  <sheetViews>
    <sheetView showGridLines="0" topLeftCell="A56" workbookViewId="0">
      <selection activeCell="O77" sqref="O77:S77"/>
    </sheetView>
  </sheetViews>
  <sheetFormatPr defaultColWidth="9.140625" defaultRowHeight="15"/>
  <cols>
    <col min="1" max="1" width="18.5703125" customWidth="1"/>
    <col min="2" max="2" width="1.140625" customWidth="1"/>
    <col min="3" max="3" width="12.5703125" customWidth="1"/>
    <col min="4" max="4" width="9.42578125" customWidth="1"/>
    <col min="5" max="5" width="10.5703125" customWidth="1"/>
    <col min="6" max="6" width="1.42578125" customWidth="1"/>
    <col min="7" max="7" width="9.140625" customWidth="1"/>
    <col min="8" max="8" width="1.42578125" customWidth="1"/>
    <col min="9" max="9" width="5.42578125" customWidth="1"/>
    <col min="10" max="10" width="1.42578125" customWidth="1"/>
    <col min="11" max="11" width="12.5703125" customWidth="1"/>
    <col min="12" max="12" width="1.42578125" customWidth="1"/>
    <col min="13" max="13" width="12.5703125" customWidth="1"/>
    <col min="14" max="14" width="1.85546875" customWidth="1"/>
    <col min="15" max="15" width="7.5703125" customWidth="1"/>
    <col min="16" max="16" width="1.42578125" customWidth="1"/>
    <col min="17" max="17" width="9" customWidth="1"/>
    <col min="18" max="18" width="1.5703125" customWidth="1"/>
    <col min="19" max="19" width="7.140625" customWidth="1"/>
    <col min="20" max="20" width="1.42578125" customWidth="1"/>
    <col min="21" max="21" width="6.85546875" customWidth="1"/>
    <col min="22" max="22" width="1.5703125" customWidth="1"/>
    <col min="23" max="23" width="8.42578125" customWidth="1"/>
    <col min="24" max="24" width="1.85546875" customWidth="1"/>
    <col min="25" max="25" width="14.5703125" customWidth="1"/>
    <col min="26" max="26" width="1.5703125" customWidth="1"/>
    <col min="27" max="31" width="14.5703125" customWidth="1"/>
    <col min="32" max="32" width="4.140625" customWidth="1"/>
    <col min="34" max="34" width="19.5703125" bestFit="1" customWidth="1"/>
  </cols>
  <sheetData>
    <row r="1" spans="1:33" ht="14.25" customHeight="1">
      <c r="A1" s="685" t="str">
        <f>CONCATENATE("ACCOUNTING PERIOD:  ",'General Data Input tab'!$D$2)</f>
        <v>ACCOUNTING PERIOD:  0</v>
      </c>
    </row>
    <row r="2" spans="1:33">
      <c r="L2" s="243"/>
      <c r="M2" s="243"/>
      <c r="N2" s="243"/>
      <c r="O2" s="243"/>
      <c r="P2" s="243"/>
      <c r="Q2" s="243"/>
      <c r="R2" s="243"/>
      <c r="S2" s="243"/>
      <c r="T2" s="243"/>
      <c r="X2" s="243" t="s">
        <v>87</v>
      </c>
      <c r="AC2" s="243"/>
      <c r="AD2" s="243"/>
      <c r="AE2" s="243"/>
      <c r="AF2" s="243"/>
    </row>
    <row r="3" spans="1:33" ht="15" customHeight="1">
      <c r="A3" s="1269" t="s">
        <v>638</v>
      </c>
      <c r="B3" s="328"/>
      <c r="C3" s="477" t="s">
        <v>637</v>
      </c>
      <c r="D3" s="477"/>
      <c r="E3" s="477"/>
      <c r="F3" s="477"/>
      <c r="G3" s="477"/>
      <c r="H3" s="477"/>
      <c r="I3" s="477"/>
      <c r="J3" s="477"/>
      <c r="K3" s="477"/>
      <c r="L3" s="477"/>
      <c r="M3" s="477"/>
      <c r="N3" s="477"/>
      <c r="O3" s="477"/>
      <c r="P3" s="477"/>
      <c r="Q3" s="477"/>
      <c r="R3" s="477"/>
      <c r="S3" s="477"/>
      <c r="T3" s="477"/>
      <c r="U3" s="477"/>
      <c r="V3" s="477"/>
      <c r="W3" s="477"/>
      <c r="X3" s="667" t="s">
        <v>410</v>
      </c>
    </row>
    <row r="4" spans="1:33" ht="21.2" customHeight="1">
      <c r="A4" s="1270"/>
      <c r="B4" s="329"/>
      <c r="C4" s="662">
        <f>'General Data Input tab'!C17</f>
        <v>0</v>
      </c>
      <c r="D4" s="538"/>
      <c r="E4" s="538"/>
      <c r="F4" s="538"/>
      <c r="G4" s="538"/>
      <c r="H4" s="538"/>
      <c r="I4" s="538"/>
      <c r="J4" s="538"/>
      <c r="K4" s="538"/>
      <c r="L4" s="538"/>
      <c r="M4" s="538"/>
      <c r="N4" s="538"/>
      <c r="O4" s="538"/>
      <c r="P4" s="538"/>
      <c r="Q4" s="538"/>
      <c r="R4" s="538"/>
      <c r="S4" s="538"/>
      <c r="T4" s="538"/>
      <c r="U4" s="995" t="str">
        <f>IF('General Data Input tab'!K14&gt;0,'General Data Input tab'!K14," ")</f>
        <v xml:space="preserve"> </v>
      </c>
      <c r="V4" s="995"/>
      <c r="W4" s="995"/>
      <c r="X4" s="996"/>
    </row>
    <row r="5" spans="1:33" ht="4.5" customHeight="1">
      <c r="A5" s="173"/>
      <c r="B5" s="327"/>
      <c r="C5" s="72"/>
      <c r="D5" s="72"/>
      <c r="E5" s="72"/>
      <c r="F5" s="72"/>
      <c r="G5" s="72"/>
      <c r="H5" s="72"/>
      <c r="I5" s="72"/>
      <c r="J5" s="72"/>
      <c r="K5" s="72"/>
      <c r="L5" s="72"/>
      <c r="M5" s="72"/>
      <c r="N5" s="72"/>
      <c r="O5" s="72"/>
      <c r="P5" s="72"/>
      <c r="Q5" s="72"/>
      <c r="R5" s="72"/>
      <c r="S5" s="72"/>
      <c r="T5" s="72"/>
      <c r="U5" s="72"/>
      <c r="V5" s="72"/>
      <c r="W5" s="72"/>
      <c r="X5" s="62"/>
    </row>
    <row r="6" spans="1:33" ht="12" customHeight="1">
      <c r="A6" s="7"/>
      <c r="B6" s="12"/>
      <c r="D6" s="244"/>
      <c r="X6" s="11"/>
    </row>
    <row r="7" spans="1:33" ht="12" customHeight="1">
      <c r="A7" s="8"/>
      <c r="B7" s="12"/>
      <c r="C7" s="330" t="s">
        <v>19</v>
      </c>
      <c r="D7" s="331"/>
      <c r="E7" s="332"/>
      <c r="F7" s="332"/>
      <c r="G7" s="332"/>
      <c r="H7" s="332"/>
      <c r="I7" s="332"/>
      <c r="J7" s="332"/>
      <c r="K7" s="332"/>
      <c r="L7" s="332"/>
      <c r="M7" s="332"/>
      <c r="N7" s="332"/>
      <c r="O7" s="332"/>
      <c r="P7" s="332"/>
      <c r="Q7" s="332"/>
      <c r="R7" s="332"/>
      <c r="S7" s="332"/>
      <c r="T7" s="332"/>
      <c r="U7" s="332"/>
      <c r="V7" s="332"/>
      <c r="W7" s="332"/>
      <c r="X7" s="11"/>
      <c r="AA7" s="25"/>
    </row>
    <row r="8" spans="1:33" ht="13.5" customHeight="1">
      <c r="A8" s="1230">
        <v>3</v>
      </c>
      <c r="B8" s="333"/>
      <c r="C8" s="330" t="s">
        <v>20</v>
      </c>
      <c r="D8" s="334"/>
      <c r="E8" s="332"/>
      <c r="F8" s="332"/>
      <c r="G8" s="332"/>
      <c r="H8" s="332"/>
      <c r="I8" s="332"/>
      <c r="J8" s="332"/>
      <c r="K8" s="332"/>
      <c r="L8" s="332"/>
      <c r="M8" s="332"/>
      <c r="N8" s="332"/>
      <c r="O8" s="332"/>
      <c r="P8" s="332"/>
      <c r="Q8" s="332"/>
      <c r="R8" s="332"/>
      <c r="S8" s="332"/>
      <c r="T8" s="332"/>
      <c r="U8" s="332"/>
      <c r="V8" s="332"/>
      <c r="W8" s="332"/>
      <c r="X8" s="11"/>
      <c r="AA8" s="25"/>
      <c r="AG8" s="104"/>
    </row>
    <row r="9" spans="1:33" ht="14.25" customHeight="1">
      <c r="A9" s="1230"/>
      <c r="B9" s="333"/>
      <c r="C9" s="330" t="s">
        <v>21</v>
      </c>
      <c r="D9" s="334"/>
      <c r="E9" s="332"/>
      <c r="F9" s="332"/>
      <c r="G9" s="332"/>
      <c r="H9" s="332"/>
      <c r="I9" s="332"/>
      <c r="J9" s="332"/>
      <c r="K9" s="332"/>
      <c r="L9" s="332"/>
      <c r="M9" s="332"/>
      <c r="N9" s="332"/>
      <c r="O9" s="332"/>
      <c r="P9" s="332"/>
      <c r="Q9" s="332"/>
      <c r="R9" s="332"/>
      <c r="S9" s="332"/>
      <c r="T9" s="332"/>
      <c r="U9" s="332"/>
      <c r="V9" s="332"/>
      <c r="W9" s="332"/>
      <c r="X9" s="11"/>
      <c r="AA9" s="25"/>
      <c r="AD9" s="335"/>
      <c r="AE9" s="335"/>
      <c r="AF9" s="335"/>
    </row>
    <row r="10" spans="1:33" ht="12" customHeight="1">
      <c r="A10" s="336"/>
      <c r="B10" s="333"/>
      <c r="C10" s="337" t="s">
        <v>22</v>
      </c>
      <c r="D10" s="334"/>
      <c r="E10" s="332"/>
      <c r="F10" s="332"/>
      <c r="G10" s="332"/>
      <c r="H10" s="332"/>
      <c r="I10" s="332"/>
      <c r="J10" s="332"/>
      <c r="K10" s="332"/>
      <c r="L10" s="332"/>
      <c r="M10" s="332"/>
      <c r="N10" s="332"/>
      <c r="O10" s="332"/>
      <c r="P10" s="332"/>
      <c r="Q10" s="332"/>
      <c r="R10" s="332"/>
      <c r="S10" s="332"/>
      <c r="T10" s="332"/>
      <c r="U10" s="332"/>
      <c r="V10" s="332"/>
      <c r="W10" s="332"/>
      <c r="X10" s="11"/>
      <c r="AA10" s="25"/>
      <c r="AG10" s="15"/>
    </row>
    <row r="11" spans="1:33" ht="15.75" customHeight="1">
      <c r="A11" s="270" t="s">
        <v>763</v>
      </c>
      <c r="B11" s="238"/>
      <c r="C11" s="330" t="s">
        <v>23</v>
      </c>
      <c r="D11" s="334"/>
      <c r="E11" s="332"/>
      <c r="F11" s="332"/>
      <c r="G11" s="332"/>
      <c r="H11" s="332"/>
      <c r="I11" s="332"/>
      <c r="J11" s="332"/>
      <c r="K11" s="332"/>
      <c r="L11" s="332"/>
      <c r="M11" s="332"/>
      <c r="N11" s="332"/>
      <c r="O11" s="332"/>
      <c r="P11" s="332"/>
      <c r="Q11" s="332"/>
      <c r="R11" s="332"/>
      <c r="S11" s="332"/>
      <c r="T11" s="332"/>
      <c r="U11" s="332"/>
      <c r="V11" s="332"/>
      <c r="W11" s="332"/>
      <c r="X11" s="11"/>
      <c r="AA11" s="25"/>
      <c r="AB11" s="25"/>
      <c r="AC11" s="338"/>
      <c r="AD11" s="35"/>
      <c r="AE11" s="172"/>
      <c r="AF11" s="172"/>
      <c r="AG11" s="15"/>
    </row>
    <row r="12" spans="1:33" ht="15.75" customHeight="1">
      <c r="A12" s="270" t="s">
        <v>762</v>
      </c>
      <c r="B12" s="238"/>
      <c r="C12" s="330" t="s">
        <v>24</v>
      </c>
      <c r="D12" s="334"/>
      <c r="E12" s="332"/>
      <c r="F12" s="332"/>
      <c r="G12" s="332"/>
      <c r="H12" s="332"/>
      <c r="I12" s="332"/>
      <c r="J12" s="332"/>
      <c r="K12" s="332"/>
      <c r="L12" s="332"/>
      <c r="M12" s="332"/>
      <c r="N12" s="332"/>
      <c r="O12" s="332"/>
      <c r="P12" s="332"/>
      <c r="Q12" s="332"/>
      <c r="R12" s="332"/>
      <c r="S12" s="332"/>
      <c r="T12" s="332"/>
      <c r="U12" s="332"/>
      <c r="V12" s="332"/>
      <c r="W12" s="332"/>
      <c r="X12" s="11"/>
      <c r="AA12" s="490" t="s">
        <v>597</v>
      </c>
      <c r="AG12" s="15"/>
    </row>
    <row r="13" spans="1:33" ht="15.75" customHeight="1">
      <c r="A13" s="270" t="s">
        <v>759</v>
      </c>
      <c r="B13" s="238"/>
      <c r="C13" s="337" t="s">
        <v>25</v>
      </c>
      <c r="D13" s="334"/>
      <c r="E13" s="332"/>
      <c r="F13" s="332"/>
      <c r="G13" s="332"/>
      <c r="H13" s="332"/>
      <c r="I13" s="332"/>
      <c r="J13" s="332"/>
      <c r="K13" s="332"/>
      <c r="L13" s="332"/>
      <c r="M13" s="332"/>
      <c r="N13" s="332"/>
      <c r="O13" s="332"/>
      <c r="P13" s="332"/>
      <c r="Q13" s="332"/>
      <c r="R13" s="332"/>
      <c r="S13" s="332"/>
      <c r="T13" s="332"/>
      <c r="U13" s="332"/>
      <c r="V13" s="332"/>
      <c r="W13" s="332"/>
      <c r="X13" s="11"/>
      <c r="AA13" s="25"/>
      <c r="AD13" s="339"/>
      <c r="AE13" s="339"/>
      <c r="AF13" s="339"/>
      <c r="AG13" s="15"/>
    </row>
    <row r="14" spans="1:33" ht="15.75" customHeight="1">
      <c r="A14" s="270" t="s">
        <v>86</v>
      </c>
      <c r="B14" s="238"/>
      <c r="C14" s="330" t="s">
        <v>26</v>
      </c>
      <c r="D14" s="334"/>
      <c r="E14" s="332"/>
      <c r="F14" s="332"/>
      <c r="G14" s="332"/>
      <c r="H14" s="332"/>
      <c r="I14" s="332"/>
      <c r="J14" s="332"/>
      <c r="K14" s="332"/>
      <c r="L14" s="332"/>
      <c r="M14" s="332"/>
      <c r="N14" s="332"/>
      <c r="O14" s="332"/>
      <c r="P14" s="332"/>
      <c r="Q14" s="332"/>
      <c r="R14" s="332"/>
      <c r="S14" s="332"/>
      <c r="T14" s="332"/>
      <c r="U14" s="332"/>
      <c r="V14" s="332"/>
      <c r="W14" s="332"/>
      <c r="X14" s="11"/>
      <c r="AA14" s="25"/>
      <c r="AG14" s="15"/>
    </row>
    <row r="15" spans="1:33" ht="15.75" customHeight="1">
      <c r="A15" s="270" t="s">
        <v>85</v>
      </c>
      <c r="B15" s="238"/>
      <c r="C15" s="337" t="s">
        <v>27</v>
      </c>
      <c r="D15" s="334"/>
      <c r="E15" s="332"/>
      <c r="F15" s="332"/>
      <c r="G15" s="332"/>
      <c r="H15" s="332"/>
      <c r="I15" s="332"/>
      <c r="J15" s="332"/>
      <c r="K15" s="332"/>
      <c r="L15" s="332"/>
      <c r="M15" s="332"/>
      <c r="N15" s="332"/>
      <c r="O15" s="332"/>
      <c r="P15" s="332"/>
      <c r="Q15" s="332"/>
      <c r="R15" s="332"/>
      <c r="S15" s="332"/>
      <c r="T15" s="332"/>
      <c r="U15" s="332"/>
      <c r="V15" s="332"/>
      <c r="W15" s="332"/>
      <c r="X15" s="11"/>
      <c r="AA15" s="25"/>
      <c r="AB15" s="25"/>
      <c r="AC15" s="340"/>
      <c r="AD15" s="341"/>
    </row>
    <row r="16" spans="1:33" ht="15.75" customHeight="1">
      <c r="A16" s="270" t="s">
        <v>84</v>
      </c>
      <c r="B16" s="238"/>
      <c r="C16" s="330" t="s">
        <v>28</v>
      </c>
      <c r="D16" s="334"/>
      <c r="E16" s="332"/>
      <c r="F16" s="332"/>
      <c r="G16" s="332"/>
      <c r="H16" s="332"/>
      <c r="I16" s="332"/>
      <c r="J16" s="332"/>
      <c r="K16" s="332"/>
      <c r="L16" s="332"/>
      <c r="M16" s="332"/>
      <c r="N16" s="332"/>
      <c r="O16" s="332"/>
      <c r="P16" s="332"/>
      <c r="Q16" s="332"/>
      <c r="R16" s="332"/>
      <c r="S16" s="332"/>
      <c r="T16" s="332"/>
      <c r="U16" s="332"/>
      <c r="V16" s="332"/>
      <c r="W16" s="332"/>
      <c r="X16" s="11"/>
      <c r="AA16" s="25"/>
      <c r="AC16" s="48"/>
      <c r="AG16" s="15"/>
    </row>
    <row r="17" spans="1:33" ht="15.75" customHeight="1">
      <c r="A17" s="270" t="s">
        <v>83</v>
      </c>
      <c r="B17" s="238"/>
      <c r="C17" s="337" t="s">
        <v>857</v>
      </c>
      <c r="D17" s="334"/>
      <c r="E17" s="337"/>
      <c r="F17" s="337"/>
      <c r="G17" s="337"/>
      <c r="H17" s="337"/>
      <c r="I17" s="337"/>
      <c r="J17" s="337"/>
      <c r="K17" s="337"/>
      <c r="L17" s="337"/>
      <c r="M17" s="337"/>
      <c r="N17" s="337"/>
      <c r="O17" s="337"/>
      <c r="P17" s="337"/>
      <c r="Q17" s="337"/>
      <c r="R17" s="337"/>
      <c r="S17" s="337"/>
      <c r="T17" s="337"/>
      <c r="U17" s="337"/>
      <c r="V17" s="337"/>
      <c r="W17" s="337"/>
      <c r="X17" s="342"/>
      <c r="Y17" s="249"/>
      <c r="Z17" s="249"/>
      <c r="AA17" s="25"/>
      <c r="AG17" s="15"/>
    </row>
    <row r="18" spans="1:33" ht="15.75" customHeight="1">
      <c r="A18" s="270" t="s">
        <v>82</v>
      </c>
      <c r="B18" s="238"/>
      <c r="C18" s="472" t="s">
        <v>858</v>
      </c>
      <c r="D18" s="240"/>
      <c r="E18" s="240"/>
      <c r="F18" s="240"/>
      <c r="G18" s="240"/>
      <c r="H18" s="240"/>
      <c r="I18" s="240"/>
      <c r="J18" s="240"/>
      <c r="K18" s="240"/>
      <c r="L18" s="240"/>
      <c r="M18" s="240"/>
      <c r="N18" s="240"/>
      <c r="O18" s="240"/>
      <c r="P18" s="240"/>
      <c r="Q18" s="240"/>
      <c r="R18" s="240"/>
      <c r="S18" s="240"/>
      <c r="T18" s="240"/>
      <c r="U18" s="240"/>
      <c r="V18" s="240"/>
      <c r="W18" s="240"/>
      <c r="X18" s="343"/>
      <c r="Y18" s="240"/>
      <c r="Z18" s="240"/>
      <c r="AA18" s="240"/>
      <c r="AB18" s="240"/>
      <c r="AC18" s="240"/>
      <c r="AD18" s="240"/>
      <c r="AE18" s="240"/>
      <c r="AF18" s="240"/>
      <c r="AG18" s="15"/>
    </row>
    <row r="19" spans="1:33" ht="15.75" customHeight="1">
      <c r="A19" s="270" t="s">
        <v>81</v>
      </c>
      <c r="B19" s="63"/>
      <c r="C19" s="1240" t="s">
        <v>80</v>
      </c>
      <c r="D19" s="1240"/>
      <c r="E19" s="1240"/>
      <c r="F19" s="1240"/>
      <c r="G19" s="1240"/>
      <c r="H19" s="1240"/>
      <c r="I19" s="1240"/>
      <c r="J19" s="1240"/>
      <c r="K19" s="1240"/>
      <c r="L19" s="1240"/>
      <c r="M19" s="1240"/>
      <c r="N19" s="1240"/>
      <c r="O19" s="1240"/>
      <c r="P19" s="1240"/>
      <c r="Q19" s="1240"/>
      <c r="R19" s="1240"/>
      <c r="S19" s="1240"/>
      <c r="T19" s="1240"/>
      <c r="U19" s="1240"/>
      <c r="V19" s="1240"/>
      <c r="W19" s="1240"/>
      <c r="X19" s="344"/>
      <c r="Y19" s="240"/>
      <c r="Z19" s="240"/>
      <c r="AA19" s="240"/>
      <c r="AB19" s="240"/>
      <c r="AC19" s="240"/>
      <c r="AD19" s="240"/>
      <c r="AE19" s="240"/>
      <c r="AF19" s="240"/>
      <c r="AG19" s="15"/>
    </row>
    <row r="20" spans="1:33" ht="8.25" customHeight="1">
      <c r="A20" s="52"/>
      <c r="B20" s="14"/>
      <c r="C20" s="1243"/>
      <c r="D20" s="1243"/>
      <c r="E20" s="1243"/>
      <c r="F20" s="1243"/>
      <c r="G20" s="1243"/>
      <c r="H20" s="1243"/>
      <c r="I20" s="1243"/>
      <c r="J20" s="1243"/>
      <c r="K20" s="1243"/>
      <c r="L20" s="1243"/>
      <c r="M20" s="1243"/>
      <c r="N20" s="1243"/>
      <c r="O20" s="1243"/>
      <c r="P20" s="1243"/>
      <c r="Q20" s="1243"/>
      <c r="R20" s="1243"/>
      <c r="S20" s="1243"/>
      <c r="T20" s="1243"/>
      <c r="U20" s="1243"/>
      <c r="V20" s="1243"/>
      <c r="W20" s="1243"/>
      <c r="X20" s="43"/>
      <c r="Y20" s="240"/>
      <c r="Z20" s="240"/>
      <c r="AA20" s="240"/>
      <c r="AB20" s="240"/>
      <c r="AC20" s="240"/>
      <c r="AD20" s="240"/>
      <c r="AE20" s="240"/>
      <c r="AF20" s="240"/>
      <c r="AG20" s="15"/>
    </row>
    <row r="21" spans="1:33" ht="7.5" customHeight="1">
      <c r="A21" s="8"/>
      <c r="B21" s="63"/>
      <c r="C21" s="118"/>
      <c r="D21" s="118"/>
      <c r="E21" s="63"/>
      <c r="F21" s="3"/>
      <c r="G21" s="3"/>
      <c r="H21" s="3"/>
      <c r="I21" s="63"/>
      <c r="J21" s="3"/>
      <c r="K21" s="4"/>
      <c r="L21" s="63"/>
      <c r="M21" s="3"/>
      <c r="N21" s="3"/>
      <c r="O21" s="3"/>
      <c r="P21" s="3"/>
      <c r="Q21" s="63"/>
      <c r="R21" s="3"/>
      <c r="S21" s="3"/>
      <c r="T21" s="3"/>
      <c r="U21" s="63"/>
      <c r="V21" s="3"/>
      <c r="W21" s="3"/>
      <c r="X21" s="4"/>
      <c r="AD21" s="339"/>
    </row>
    <row r="22" spans="1:33" ht="14.25" customHeight="1">
      <c r="A22" s="8"/>
      <c r="B22" s="12"/>
      <c r="C22" s="1271" t="s">
        <v>310</v>
      </c>
      <c r="D22" s="1272"/>
      <c r="E22" s="1238" t="s">
        <v>29</v>
      </c>
      <c r="F22" s="1233"/>
      <c r="G22" s="1233"/>
      <c r="H22" s="345"/>
      <c r="I22" s="1238" t="s">
        <v>30</v>
      </c>
      <c r="J22" s="1233"/>
      <c r="K22" s="1234"/>
      <c r="L22" s="345"/>
      <c r="M22" s="1233" t="s">
        <v>31</v>
      </c>
      <c r="N22" s="1233"/>
      <c r="O22" s="1233"/>
      <c r="P22" s="345"/>
      <c r="Q22" s="1238" t="s">
        <v>32</v>
      </c>
      <c r="R22" s="1233"/>
      <c r="S22" s="1233"/>
      <c r="T22" s="345"/>
      <c r="U22" s="1238" t="s">
        <v>33</v>
      </c>
      <c r="V22" s="1233"/>
      <c r="W22" s="1233"/>
      <c r="X22" s="11"/>
      <c r="Z22" s="1"/>
    </row>
    <row r="23" spans="1:33" ht="12.75" customHeight="1">
      <c r="A23" s="8"/>
      <c r="B23" s="12"/>
      <c r="C23" s="1233" t="s">
        <v>34</v>
      </c>
      <c r="D23" s="1234"/>
      <c r="E23" s="1238" t="s">
        <v>35</v>
      </c>
      <c r="F23" s="1233"/>
      <c r="G23" s="1233"/>
      <c r="H23" s="345"/>
      <c r="I23" s="1238" t="s">
        <v>35</v>
      </c>
      <c r="J23" s="1233"/>
      <c r="K23" s="1234"/>
      <c r="L23" s="345"/>
      <c r="M23" s="1233" t="s">
        <v>36</v>
      </c>
      <c r="N23" s="1233"/>
      <c r="O23" s="1233"/>
      <c r="P23" s="345"/>
      <c r="Q23" s="1238" t="s">
        <v>37</v>
      </c>
      <c r="R23" s="1233"/>
      <c r="S23" s="1233"/>
      <c r="T23" s="345"/>
      <c r="U23" s="1256"/>
      <c r="V23" s="1257"/>
      <c r="W23" s="1257"/>
      <c r="X23" s="11"/>
      <c r="Z23" s="1"/>
    </row>
    <row r="24" spans="1:33" ht="15" customHeight="1">
      <c r="A24" s="8"/>
      <c r="B24" s="12"/>
      <c r="C24" s="1257"/>
      <c r="D24" s="1274"/>
      <c r="E24" s="1238" t="s">
        <v>38</v>
      </c>
      <c r="F24" s="1233"/>
      <c r="G24" s="1233"/>
      <c r="H24" s="345"/>
      <c r="I24" s="1238" t="s">
        <v>39</v>
      </c>
      <c r="J24" s="1233"/>
      <c r="K24" s="1234"/>
      <c r="L24" s="345"/>
      <c r="M24" s="1233" t="s">
        <v>40</v>
      </c>
      <c r="N24" s="1233"/>
      <c r="O24" s="1233"/>
      <c r="P24" s="345"/>
      <c r="Q24" s="1256"/>
      <c r="R24" s="1257"/>
      <c r="S24" s="1257"/>
      <c r="T24" s="347"/>
      <c r="U24" s="1256"/>
      <c r="V24" s="1257"/>
      <c r="W24" s="1257"/>
      <c r="X24" s="11"/>
      <c r="Z24" s="1"/>
    </row>
    <row r="25" spans="1:33" ht="14.25" customHeight="1">
      <c r="A25" s="8"/>
      <c r="B25" s="5"/>
      <c r="C25" s="1259"/>
      <c r="D25" s="1260"/>
      <c r="E25" s="1248" t="s">
        <v>41</v>
      </c>
      <c r="F25" s="1235"/>
      <c r="G25" s="1235"/>
      <c r="H25" s="348"/>
      <c r="I25" s="1248" t="s">
        <v>42</v>
      </c>
      <c r="J25" s="1235"/>
      <c r="K25" s="1236"/>
      <c r="L25" s="350"/>
      <c r="M25" s="1258"/>
      <c r="N25" s="1258"/>
      <c r="O25" s="1258"/>
      <c r="P25" s="351"/>
      <c r="Q25" s="1273"/>
      <c r="R25" s="1259"/>
      <c r="S25" s="1259"/>
      <c r="T25" s="352"/>
      <c r="U25" s="1273"/>
      <c r="V25" s="1259"/>
      <c r="W25" s="1259"/>
      <c r="X25" s="36"/>
      <c r="Z25" s="1"/>
    </row>
    <row r="26" spans="1:33" ht="15.95" customHeight="1">
      <c r="A26" s="8"/>
      <c r="B26" s="63"/>
      <c r="C26" s="1267"/>
      <c r="D26" s="1268"/>
      <c r="E26" s="1227"/>
      <c r="F26" s="1228"/>
      <c r="G26" s="1228"/>
      <c r="H26" s="28" t="s">
        <v>73</v>
      </c>
      <c r="I26" s="1228"/>
      <c r="J26" s="1228"/>
      <c r="K26" s="1228"/>
      <c r="L26" s="353" t="s">
        <v>78</v>
      </c>
      <c r="M26" s="1228"/>
      <c r="N26" s="1228"/>
      <c r="O26" s="1228"/>
      <c r="P26" s="172" t="s">
        <v>252</v>
      </c>
      <c r="Q26" s="1228"/>
      <c r="R26" s="1228"/>
      <c r="S26" s="1228"/>
      <c r="T26" s="354" t="s">
        <v>78</v>
      </c>
      <c r="U26" s="1249"/>
      <c r="V26" s="1249"/>
      <c r="W26" s="1249"/>
      <c r="X26" s="4"/>
      <c r="Z26" s="355"/>
    </row>
    <row r="27" spans="1:33" ht="15.95" customHeight="1">
      <c r="A27" s="8"/>
      <c r="B27" s="12"/>
      <c r="C27" s="1261"/>
      <c r="D27" s="1262"/>
      <c r="E27" s="1229"/>
      <c r="F27" s="1206"/>
      <c r="G27" s="1206"/>
      <c r="H27" s="356" t="s">
        <v>73</v>
      </c>
      <c r="I27" s="1206"/>
      <c r="J27" s="1206"/>
      <c r="K27" s="1206"/>
      <c r="L27" s="357" t="s">
        <v>78</v>
      </c>
      <c r="M27" s="1206"/>
      <c r="N27" s="1206"/>
      <c r="O27" s="1206"/>
      <c r="P27" s="358" t="s">
        <v>252</v>
      </c>
      <c r="Q27" s="1206"/>
      <c r="R27" s="1206"/>
      <c r="S27" s="1206"/>
      <c r="T27" s="359" t="s">
        <v>78</v>
      </c>
      <c r="U27" s="1253"/>
      <c r="V27" s="1253"/>
      <c r="W27" s="1253"/>
      <c r="X27" s="11"/>
      <c r="Z27" s="355"/>
    </row>
    <row r="28" spans="1:33" ht="15.95" customHeight="1">
      <c r="A28" s="8"/>
      <c r="B28" s="12"/>
      <c r="C28" s="1250"/>
      <c r="D28" s="1251"/>
      <c r="E28" s="1232"/>
      <c r="F28" s="1222"/>
      <c r="G28" s="1222"/>
      <c r="H28" s="48" t="s">
        <v>73</v>
      </c>
      <c r="I28" s="1222"/>
      <c r="J28" s="1222"/>
      <c r="K28" s="1222"/>
      <c r="L28" s="360" t="s">
        <v>78</v>
      </c>
      <c r="M28" s="1222"/>
      <c r="N28" s="1222"/>
      <c r="O28" s="1222"/>
      <c r="P28" s="172" t="s">
        <v>252</v>
      </c>
      <c r="Q28" s="1222"/>
      <c r="R28" s="1222"/>
      <c r="S28" s="1222"/>
      <c r="T28" s="354" t="s">
        <v>78</v>
      </c>
      <c r="U28" s="1249"/>
      <c r="V28" s="1249"/>
      <c r="W28" s="1249"/>
      <c r="X28" s="11"/>
      <c r="Z28" s="355"/>
    </row>
    <row r="29" spans="1:33" ht="15.95" customHeight="1">
      <c r="A29" s="1252"/>
      <c r="B29" s="361"/>
      <c r="C29" s="1254"/>
      <c r="D29" s="1255"/>
      <c r="E29" s="1229"/>
      <c r="F29" s="1206"/>
      <c r="G29" s="1206"/>
      <c r="H29" s="356" t="s">
        <v>73</v>
      </c>
      <c r="I29" s="1206"/>
      <c r="J29" s="1206"/>
      <c r="K29" s="1206"/>
      <c r="L29" s="357" t="s">
        <v>78</v>
      </c>
      <c r="M29" s="1206"/>
      <c r="N29" s="1206"/>
      <c r="O29" s="1206"/>
      <c r="P29" s="358" t="s">
        <v>252</v>
      </c>
      <c r="Q29" s="1206"/>
      <c r="R29" s="1206"/>
      <c r="S29" s="1206"/>
      <c r="T29" s="359" t="s">
        <v>78</v>
      </c>
      <c r="U29" s="1253"/>
      <c r="V29" s="1253"/>
      <c r="W29" s="1253"/>
      <c r="X29" s="11"/>
      <c r="Z29" s="355"/>
    </row>
    <row r="30" spans="1:33" ht="15.95" customHeight="1">
      <c r="A30" s="1252"/>
      <c r="B30" s="361"/>
      <c r="C30" s="1250"/>
      <c r="D30" s="1251"/>
      <c r="E30" s="1232"/>
      <c r="F30" s="1222"/>
      <c r="G30" s="1222"/>
      <c r="H30" s="48" t="s">
        <v>73</v>
      </c>
      <c r="I30" s="1222"/>
      <c r="J30" s="1222"/>
      <c r="K30" s="1222"/>
      <c r="L30" s="360" t="s">
        <v>78</v>
      </c>
      <c r="M30" s="1222"/>
      <c r="N30" s="1222"/>
      <c r="O30" s="1222"/>
      <c r="P30" s="172" t="s">
        <v>252</v>
      </c>
      <c r="Q30" s="1222"/>
      <c r="R30" s="1222"/>
      <c r="S30" s="1222"/>
      <c r="T30" s="354" t="s">
        <v>78</v>
      </c>
      <c r="U30" s="1249"/>
      <c r="V30" s="1249"/>
      <c r="W30" s="1249"/>
      <c r="X30" s="11"/>
      <c r="Z30" s="355"/>
    </row>
    <row r="31" spans="1:33" ht="15.95" customHeight="1">
      <c r="A31" s="8"/>
      <c r="B31" s="12"/>
      <c r="C31" s="1254"/>
      <c r="D31" s="1255"/>
      <c r="E31" s="1229"/>
      <c r="F31" s="1206"/>
      <c r="G31" s="1206"/>
      <c r="H31" s="356" t="s">
        <v>73</v>
      </c>
      <c r="I31" s="1206"/>
      <c r="J31" s="1206"/>
      <c r="K31" s="1206"/>
      <c r="L31" s="357" t="s">
        <v>78</v>
      </c>
      <c r="M31" s="1206"/>
      <c r="N31" s="1206"/>
      <c r="O31" s="1206"/>
      <c r="P31" s="358" t="s">
        <v>252</v>
      </c>
      <c r="Q31" s="1206"/>
      <c r="R31" s="1206"/>
      <c r="S31" s="1206"/>
      <c r="T31" s="359" t="s">
        <v>78</v>
      </c>
      <c r="U31" s="1253"/>
      <c r="V31" s="1253"/>
      <c r="W31" s="1253"/>
      <c r="X31" s="11"/>
      <c r="Z31" s="355"/>
    </row>
    <row r="32" spans="1:33" ht="15.95" customHeight="1">
      <c r="A32" s="140"/>
      <c r="B32" s="362"/>
      <c r="C32" s="1250"/>
      <c r="D32" s="1251"/>
      <c r="E32" s="1232"/>
      <c r="F32" s="1222"/>
      <c r="G32" s="1222"/>
      <c r="H32" s="48" t="s">
        <v>73</v>
      </c>
      <c r="I32" s="1222"/>
      <c r="J32" s="1222"/>
      <c r="K32" s="1222"/>
      <c r="L32" s="360" t="s">
        <v>78</v>
      </c>
      <c r="M32" s="1222"/>
      <c r="N32" s="1222"/>
      <c r="O32" s="1222"/>
      <c r="P32" s="172" t="s">
        <v>252</v>
      </c>
      <c r="Q32" s="1222"/>
      <c r="R32" s="1222"/>
      <c r="S32" s="1222"/>
      <c r="T32" s="354" t="s">
        <v>78</v>
      </c>
      <c r="U32" s="1249"/>
      <c r="V32" s="1249"/>
      <c r="W32" s="1249"/>
      <c r="X32" s="11"/>
      <c r="Z32" s="355"/>
    </row>
    <row r="33" spans="1:32" ht="15.95" customHeight="1">
      <c r="A33" s="140"/>
      <c r="B33" s="363"/>
      <c r="C33" s="1263"/>
      <c r="D33" s="1264"/>
      <c r="E33" s="1265"/>
      <c r="F33" s="1266"/>
      <c r="G33" s="1266"/>
      <c r="H33" s="365" t="s">
        <v>73</v>
      </c>
      <c r="I33" s="1204"/>
      <c r="J33" s="1204"/>
      <c r="K33" s="1204"/>
      <c r="L33" s="366" t="s">
        <v>78</v>
      </c>
      <c r="M33" s="1204"/>
      <c r="N33" s="1204"/>
      <c r="O33" s="1204"/>
      <c r="P33" s="367" t="s">
        <v>252</v>
      </c>
      <c r="Q33" s="1204"/>
      <c r="R33" s="1204"/>
      <c r="S33" s="1204"/>
      <c r="T33" s="368" t="s">
        <v>78</v>
      </c>
      <c r="U33" s="1266"/>
      <c r="V33" s="1266"/>
      <c r="W33" s="1266"/>
      <c r="X33" s="36"/>
      <c r="Z33" s="355"/>
    </row>
    <row r="34" spans="1:32" ht="12" customHeight="1">
      <c r="A34" s="140"/>
      <c r="B34" s="362"/>
      <c r="C34" s="249"/>
      <c r="E34" s="25"/>
      <c r="F34" s="25"/>
      <c r="G34" s="25"/>
      <c r="H34" s="25"/>
      <c r="I34" s="25"/>
      <c r="J34" s="25"/>
      <c r="K34" s="25"/>
      <c r="L34" s="25"/>
      <c r="M34" s="25"/>
      <c r="N34" s="25"/>
      <c r="O34" s="25"/>
      <c r="P34" s="25"/>
      <c r="Q34" s="25"/>
      <c r="R34" s="25"/>
      <c r="S34" s="25"/>
      <c r="T34" s="25"/>
      <c r="U34" s="25"/>
      <c r="V34" s="25"/>
      <c r="W34" s="25"/>
      <c r="X34" s="180"/>
      <c r="Z34" s="25"/>
      <c r="AA34" s="25"/>
      <c r="AB34" s="25"/>
      <c r="AC34" s="25"/>
      <c r="AD34" s="25"/>
    </row>
    <row r="35" spans="1:32" ht="12" customHeight="1">
      <c r="A35" s="8"/>
      <c r="B35" s="12"/>
      <c r="C35" s="330" t="s">
        <v>77</v>
      </c>
      <c r="D35" s="21"/>
      <c r="E35" s="21"/>
      <c r="F35" s="21"/>
      <c r="G35" s="21"/>
      <c r="H35" s="21"/>
      <c r="I35" s="21"/>
      <c r="J35" s="21"/>
      <c r="K35" s="21"/>
      <c r="L35" s="21"/>
      <c r="M35" s="21"/>
      <c r="N35" s="21"/>
      <c r="O35" s="1210">
        <f>SUM(U26:W33)</f>
        <v>0</v>
      </c>
      <c r="P35" s="1215"/>
      <c r="Q35" s="1215"/>
      <c r="R35" s="1216"/>
      <c r="S35" s="21"/>
      <c r="T35" s="21"/>
      <c r="U35" s="21"/>
      <c r="V35" s="21"/>
      <c r="W35" s="21"/>
      <c r="X35" s="180"/>
      <c r="Y35" s="25"/>
      <c r="Z35" s="25"/>
      <c r="AA35" s="25"/>
      <c r="AB35" s="25"/>
      <c r="AC35" s="25"/>
      <c r="AD35" s="25"/>
      <c r="AE35" s="25"/>
      <c r="AF35" s="25"/>
    </row>
    <row r="36" spans="1:32" ht="12" customHeight="1">
      <c r="A36" s="8"/>
      <c r="B36" s="12"/>
      <c r="C36" s="337" t="s">
        <v>770</v>
      </c>
      <c r="D36" s="21"/>
      <c r="E36" s="21"/>
      <c r="F36" s="21"/>
      <c r="G36" s="21"/>
      <c r="H36" s="21"/>
      <c r="I36" s="21"/>
      <c r="J36" s="21"/>
      <c r="K36" s="21"/>
      <c r="L36" s="21"/>
      <c r="M36" s="21"/>
      <c r="N36" s="21"/>
      <c r="O36" s="1217"/>
      <c r="P36" s="1218"/>
      <c r="Q36" s="1218"/>
      <c r="R36" s="1219"/>
      <c r="S36" s="21"/>
      <c r="T36" s="21"/>
      <c r="U36" s="21"/>
      <c r="V36" s="21"/>
      <c r="W36" s="21"/>
      <c r="X36" s="180"/>
      <c r="Y36" s="25"/>
      <c r="Z36" s="25"/>
      <c r="AA36" s="25"/>
      <c r="AB36" s="25"/>
      <c r="AC36" s="25"/>
      <c r="AD36" s="25"/>
      <c r="AE36" s="25"/>
      <c r="AF36" s="25"/>
    </row>
    <row r="37" spans="1:32" ht="12" customHeight="1">
      <c r="A37" s="8"/>
      <c r="B37" s="12"/>
      <c r="C37" s="337" t="s">
        <v>43</v>
      </c>
      <c r="D37" s="21"/>
      <c r="E37" s="21"/>
      <c r="F37" s="21"/>
      <c r="G37" s="21"/>
      <c r="H37" s="21"/>
      <c r="I37" s="21"/>
      <c r="J37" s="21"/>
      <c r="K37" s="21"/>
      <c r="L37" s="21"/>
      <c r="M37" s="21" t="s">
        <v>44</v>
      </c>
      <c r="N37" s="21"/>
      <c r="O37" s="1220"/>
      <c r="P37" s="1208"/>
      <c r="Q37" s="1208"/>
      <c r="R37" s="1221"/>
      <c r="S37" s="21"/>
      <c r="T37" s="21"/>
      <c r="U37" s="21"/>
      <c r="V37" s="21"/>
      <c r="W37" s="21"/>
      <c r="X37" s="180"/>
      <c r="Y37" s="25"/>
      <c r="Z37" s="25"/>
      <c r="AC37" s="25"/>
      <c r="AD37" s="25"/>
      <c r="AE37" s="25"/>
      <c r="AF37" s="25"/>
    </row>
    <row r="38" spans="1:32" ht="6" customHeight="1">
      <c r="A38" s="8"/>
      <c r="B38" s="12"/>
      <c r="C38" s="23"/>
      <c r="D38" s="21"/>
      <c r="E38" s="21"/>
      <c r="F38" s="21"/>
      <c r="G38" s="21"/>
      <c r="H38" s="21"/>
      <c r="I38" s="21"/>
      <c r="J38" s="21"/>
      <c r="K38" s="21"/>
      <c r="L38" s="21"/>
      <c r="O38" s="21"/>
      <c r="P38" s="21"/>
      <c r="Q38" s="21"/>
      <c r="R38" s="21"/>
      <c r="S38" s="21"/>
      <c r="T38" s="21"/>
      <c r="U38" s="21"/>
      <c r="V38" s="21"/>
      <c r="W38" s="21"/>
      <c r="X38" s="180"/>
      <c r="Y38" s="25"/>
      <c r="Z38" s="25"/>
      <c r="AC38" s="25"/>
      <c r="AD38" s="25"/>
      <c r="AE38" s="25"/>
      <c r="AF38" s="25"/>
    </row>
    <row r="39" spans="1:32" ht="4.5" customHeight="1">
      <c r="A39" s="9"/>
      <c r="B39" s="12"/>
      <c r="C39" s="23"/>
      <c r="D39" s="21"/>
      <c r="E39" s="21"/>
      <c r="F39" s="21"/>
      <c r="G39" s="21"/>
      <c r="H39" s="21"/>
      <c r="I39" s="21"/>
      <c r="J39" s="21"/>
      <c r="K39" s="21"/>
      <c r="L39" s="21"/>
      <c r="M39" s="21"/>
      <c r="N39" s="21"/>
      <c r="O39" s="21"/>
      <c r="P39" s="21"/>
      <c r="Q39" s="21"/>
      <c r="R39" s="21"/>
      <c r="S39" s="21"/>
      <c r="T39" s="21"/>
      <c r="U39" s="21"/>
      <c r="V39" s="21"/>
      <c r="W39" s="21"/>
      <c r="X39" s="180"/>
      <c r="Y39" s="25"/>
      <c r="Z39" s="25"/>
      <c r="AC39" s="25"/>
      <c r="AD39" s="25"/>
      <c r="AE39" s="25"/>
      <c r="AF39" s="25"/>
    </row>
    <row r="40" spans="1:32" ht="4.5" customHeight="1">
      <c r="A40" s="88"/>
      <c r="B40" s="70"/>
      <c r="C40" s="79"/>
      <c r="D40" s="95"/>
      <c r="E40" s="95"/>
      <c r="F40" s="95"/>
      <c r="G40" s="95"/>
      <c r="H40" s="95"/>
      <c r="I40" s="95"/>
      <c r="J40" s="95"/>
      <c r="K40" s="95"/>
      <c r="L40" s="95"/>
      <c r="M40" s="95"/>
      <c r="N40" s="95"/>
      <c r="O40" s="95"/>
      <c r="P40" s="95"/>
      <c r="Q40" s="95"/>
      <c r="R40" s="95"/>
      <c r="S40" s="95"/>
      <c r="T40" s="95"/>
      <c r="U40" s="95"/>
      <c r="V40" s="95"/>
      <c r="W40" s="95"/>
      <c r="X40" s="62"/>
    </row>
    <row r="41" spans="1:32" ht="4.5" customHeight="1">
      <c r="A41" s="7"/>
      <c r="B41" s="12"/>
      <c r="C41" s="369"/>
      <c r="D41" s="369"/>
      <c r="E41" s="369"/>
      <c r="F41" s="369"/>
      <c r="G41" s="369"/>
      <c r="H41" s="369"/>
      <c r="I41" s="369"/>
      <c r="J41" s="369"/>
      <c r="K41" s="369"/>
      <c r="L41" s="369"/>
      <c r="M41" s="369"/>
      <c r="N41" s="369"/>
      <c r="O41" s="369"/>
      <c r="P41" s="369"/>
      <c r="Q41" s="369"/>
      <c r="R41" s="369"/>
      <c r="S41" s="369"/>
      <c r="T41" s="369"/>
      <c r="U41" s="369"/>
      <c r="V41" s="369"/>
      <c r="W41" s="369"/>
      <c r="X41" s="370"/>
      <c r="Y41" s="371"/>
      <c r="Z41" s="371"/>
      <c r="AA41" s="371"/>
      <c r="AB41" s="371"/>
      <c r="AC41" s="371"/>
      <c r="AD41" s="371"/>
      <c r="AE41" s="371"/>
      <c r="AF41" s="371"/>
    </row>
    <row r="42" spans="1:32" ht="15.75" customHeight="1">
      <c r="A42" s="8"/>
      <c r="B42" s="12"/>
      <c r="C42" s="330" t="s">
        <v>765</v>
      </c>
      <c r="D42" s="332"/>
      <c r="E42" s="332"/>
      <c r="F42" s="332"/>
      <c r="G42" s="332"/>
      <c r="H42" s="332"/>
      <c r="I42" s="332"/>
      <c r="J42" s="332"/>
      <c r="K42" s="332"/>
      <c r="L42" s="332"/>
      <c r="M42" s="332"/>
      <c r="N42" s="332"/>
      <c r="O42" s="332"/>
      <c r="P42" s="332"/>
      <c r="Q42" s="332"/>
      <c r="R42" s="332"/>
      <c r="S42" s="332"/>
      <c r="T42" s="332"/>
      <c r="U42" s="332"/>
      <c r="V42" s="332"/>
      <c r="W42" s="332"/>
      <c r="X42" s="11"/>
    </row>
    <row r="43" spans="1:32" s="254" customFormat="1" ht="15" customHeight="1">
      <c r="A43" s="1237">
        <v>4</v>
      </c>
      <c r="B43" s="372"/>
      <c r="C43" s="373" t="s">
        <v>45</v>
      </c>
      <c r="D43" s="374"/>
      <c r="E43" s="374"/>
      <c r="F43" s="374"/>
      <c r="G43" s="374"/>
      <c r="H43" s="374"/>
      <c r="I43" s="374"/>
      <c r="J43" s="374"/>
      <c r="K43" s="374"/>
      <c r="L43" s="374"/>
      <c r="M43" s="374"/>
      <c r="N43" s="374"/>
      <c r="O43" s="374"/>
      <c r="P43" s="374"/>
      <c r="Q43" s="374"/>
      <c r="R43" s="374"/>
      <c r="S43" s="374"/>
      <c r="T43" s="374"/>
      <c r="U43" s="374"/>
      <c r="V43" s="374"/>
      <c r="W43" s="374"/>
      <c r="X43" s="375"/>
      <c r="Y43" s="376"/>
      <c r="Z43" s="376"/>
      <c r="AA43" s="376"/>
      <c r="AB43" s="376"/>
      <c r="AC43" s="376"/>
    </row>
    <row r="44" spans="1:32" ht="12" customHeight="1">
      <c r="A44" s="1237"/>
      <c r="B44" s="237"/>
      <c r="C44" s="337" t="s">
        <v>46</v>
      </c>
      <c r="D44" s="377"/>
      <c r="E44" s="377"/>
      <c r="F44" s="377"/>
      <c r="G44" s="377"/>
      <c r="H44" s="377"/>
      <c r="I44" s="377"/>
      <c r="J44" s="377"/>
      <c r="K44" s="377"/>
      <c r="L44" s="377"/>
      <c r="M44" s="377"/>
      <c r="N44" s="377"/>
      <c r="O44" s="377"/>
      <c r="P44" s="377"/>
      <c r="Q44" s="377"/>
      <c r="R44" s="377"/>
      <c r="S44" s="377"/>
      <c r="T44" s="377"/>
      <c r="U44" s="377"/>
      <c r="V44" s="377"/>
      <c r="W44" s="377"/>
      <c r="X44" s="370"/>
      <c r="Y44" s="371"/>
      <c r="Z44" s="371"/>
      <c r="AA44" s="371"/>
      <c r="AB44" s="371"/>
      <c r="AC44" s="371"/>
      <c r="AD44" s="371"/>
      <c r="AE44" s="371"/>
      <c r="AF44" s="371"/>
    </row>
    <row r="45" spans="1:32" ht="12" customHeight="1">
      <c r="A45" s="378"/>
      <c r="B45" s="237"/>
      <c r="C45" s="337" t="s">
        <v>47</v>
      </c>
      <c r="D45" s="377"/>
      <c r="E45" s="334"/>
      <c r="F45" s="334"/>
      <c r="G45" s="334"/>
      <c r="H45" s="334"/>
      <c r="I45" s="334"/>
      <c r="J45" s="334"/>
      <c r="K45" s="334"/>
      <c r="L45" s="334"/>
      <c r="M45" s="334"/>
      <c r="N45" s="334"/>
      <c r="O45" s="334"/>
      <c r="P45" s="334"/>
      <c r="Q45" s="334"/>
      <c r="R45" s="334"/>
      <c r="S45" s="334"/>
      <c r="T45" s="334"/>
      <c r="U45" s="334"/>
      <c r="V45" s="334"/>
      <c r="W45" s="334"/>
      <c r="X45" s="18"/>
      <c r="Y45" s="35"/>
      <c r="Z45" s="35"/>
      <c r="AA45" s="35"/>
      <c r="AB45" s="35"/>
      <c r="AC45" s="35"/>
      <c r="AD45" s="35"/>
      <c r="AE45" s="35"/>
      <c r="AF45" s="35"/>
    </row>
    <row r="46" spans="1:32" ht="12" customHeight="1">
      <c r="A46" s="270" t="s">
        <v>763</v>
      </c>
      <c r="B46" s="12"/>
      <c r="C46" s="337" t="s">
        <v>48</v>
      </c>
      <c r="D46" s="379"/>
      <c r="E46" s="337"/>
      <c r="F46" s="337"/>
      <c r="G46" s="337"/>
      <c r="H46" s="337"/>
      <c r="I46" s="337"/>
      <c r="J46" s="337"/>
      <c r="K46" s="337"/>
      <c r="L46" s="337"/>
      <c r="M46" s="337"/>
      <c r="N46" s="337"/>
      <c r="O46" s="337"/>
      <c r="P46" s="337"/>
      <c r="Q46" s="337"/>
      <c r="R46" s="337"/>
      <c r="S46" s="337"/>
      <c r="T46" s="337"/>
      <c r="U46" s="337"/>
      <c r="V46" s="337"/>
      <c r="W46" s="337"/>
      <c r="X46" s="342"/>
      <c r="Y46" s="249"/>
      <c r="Z46" s="249"/>
      <c r="AB46" s="146"/>
      <c r="AC46" s="380"/>
      <c r="AD46" s="35"/>
    </row>
    <row r="47" spans="1:32" ht="12" customHeight="1">
      <c r="A47" s="270" t="s">
        <v>762</v>
      </c>
      <c r="B47" s="12"/>
      <c r="C47" s="337" t="s">
        <v>49</v>
      </c>
      <c r="D47" s="379"/>
      <c r="E47" s="337"/>
      <c r="F47" s="337"/>
      <c r="G47" s="337"/>
      <c r="H47" s="337"/>
      <c r="I47" s="337"/>
      <c r="J47" s="337"/>
      <c r="K47" s="337"/>
      <c r="L47" s="337"/>
      <c r="M47" s="337"/>
      <c r="N47" s="337"/>
      <c r="O47" s="337"/>
      <c r="P47" s="337"/>
      <c r="Q47" s="337"/>
      <c r="R47" s="337"/>
      <c r="S47" s="337"/>
      <c r="T47" s="337"/>
      <c r="U47" s="337"/>
      <c r="V47" s="337"/>
      <c r="W47" s="337"/>
      <c r="X47" s="342"/>
      <c r="Y47" s="249"/>
      <c r="Z47" s="249"/>
      <c r="AC47" s="48"/>
      <c r="AD47" s="35"/>
    </row>
    <row r="48" spans="1:32" ht="13.5" customHeight="1">
      <c r="A48" s="270" t="s">
        <v>76</v>
      </c>
      <c r="B48" s="238"/>
      <c r="C48" s="330" t="s">
        <v>50</v>
      </c>
      <c r="D48" s="332"/>
      <c r="E48" s="332"/>
      <c r="F48" s="332"/>
      <c r="G48" s="332"/>
      <c r="H48" s="332"/>
      <c r="I48" s="332"/>
      <c r="J48" s="332"/>
      <c r="K48" s="332"/>
      <c r="L48" s="332"/>
      <c r="M48" s="332"/>
      <c r="N48" s="332"/>
      <c r="O48" s="332"/>
      <c r="P48" s="332"/>
      <c r="Q48" s="332"/>
      <c r="R48" s="332"/>
      <c r="S48" s="332"/>
      <c r="T48" s="332"/>
      <c r="U48" s="332"/>
      <c r="V48" s="332"/>
      <c r="W48" s="332"/>
      <c r="X48" s="11"/>
      <c r="AA48" s="490" t="s">
        <v>597</v>
      </c>
    </row>
    <row r="49" spans="1:32" ht="12" customHeight="1">
      <c r="A49" s="270" t="s">
        <v>75</v>
      </c>
      <c r="B49" s="238"/>
      <c r="C49" s="337" t="s">
        <v>51</v>
      </c>
      <c r="D49" s="381"/>
      <c r="E49" s="337"/>
      <c r="F49" s="337"/>
      <c r="G49" s="337"/>
      <c r="H49" s="337"/>
      <c r="I49" s="337"/>
      <c r="J49" s="337"/>
      <c r="K49" s="337"/>
      <c r="L49" s="337"/>
      <c r="M49" s="337"/>
      <c r="N49" s="337"/>
      <c r="O49" s="337"/>
      <c r="P49" s="337"/>
      <c r="Q49" s="337"/>
      <c r="R49" s="337"/>
      <c r="S49" s="337"/>
      <c r="T49" s="337"/>
      <c r="U49" s="337"/>
      <c r="V49" s="337"/>
      <c r="W49" s="337"/>
      <c r="X49" s="342"/>
      <c r="Y49" s="249"/>
      <c r="Z49" s="249"/>
    </row>
    <row r="50" spans="1:32" ht="15" customHeight="1">
      <c r="A50" s="8"/>
      <c r="B50" s="238"/>
      <c r="C50" s="330" t="s">
        <v>52</v>
      </c>
      <c r="D50" s="379"/>
      <c r="E50" s="337"/>
      <c r="F50" s="337"/>
      <c r="G50" s="337"/>
      <c r="H50" s="337"/>
      <c r="I50" s="337"/>
      <c r="J50" s="337"/>
      <c r="K50" s="337"/>
      <c r="L50" s="337"/>
      <c r="M50" s="337"/>
      <c r="N50" s="337"/>
      <c r="O50" s="337"/>
      <c r="P50" s="337"/>
      <c r="Q50" s="337"/>
      <c r="R50" s="337"/>
      <c r="S50" s="337"/>
      <c r="T50" s="337"/>
      <c r="U50" s="337"/>
      <c r="V50" s="337"/>
      <c r="W50" s="337"/>
      <c r="X50" s="342"/>
      <c r="Y50" s="249"/>
      <c r="Z50" s="249"/>
    </row>
    <row r="51" spans="1:32" ht="13.5" customHeight="1">
      <c r="A51" s="8"/>
      <c r="B51" s="238"/>
      <c r="C51" s="330" t="s">
        <v>53</v>
      </c>
      <c r="D51" s="332"/>
      <c r="E51" s="337"/>
      <c r="F51" s="337"/>
      <c r="G51" s="337"/>
      <c r="H51" s="337"/>
      <c r="I51" s="337"/>
      <c r="J51" s="337"/>
      <c r="K51" s="337"/>
      <c r="L51" s="337"/>
      <c r="M51" s="337"/>
      <c r="N51" s="337"/>
      <c r="O51" s="337"/>
      <c r="P51" s="337"/>
      <c r="Q51" s="337"/>
      <c r="R51" s="337"/>
      <c r="S51" s="337"/>
      <c r="T51" s="337"/>
      <c r="U51" s="337"/>
      <c r="V51" s="337"/>
      <c r="W51" s="337"/>
      <c r="X51" s="342"/>
      <c r="Y51" s="249"/>
      <c r="Z51" s="249"/>
      <c r="AB51" s="146"/>
      <c r="AD51" s="35"/>
    </row>
    <row r="52" spans="1:32" ht="12" customHeight="1">
      <c r="A52" s="8"/>
      <c r="B52" s="12"/>
      <c r="C52" s="337" t="s">
        <v>843</v>
      </c>
      <c r="D52" s="332"/>
      <c r="E52" s="337"/>
      <c r="F52" s="337"/>
      <c r="G52" s="337"/>
      <c r="H52" s="337"/>
      <c r="I52" s="337"/>
      <c r="J52" s="337"/>
      <c r="K52" s="337"/>
      <c r="L52" s="337"/>
      <c r="M52" s="337"/>
      <c r="N52" s="337"/>
      <c r="O52" s="337"/>
      <c r="P52" s="337"/>
      <c r="Q52" s="337"/>
      <c r="R52" s="337"/>
      <c r="S52" s="337"/>
      <c r="T52" s="337"/>
      <c r="U52" s="337"/>
      <c r="V52" s="337"/>
      <c r="W52" s="337"/>
      <c r="X52" s="382"/>
      <c r="Y52" s="59"/>
      <c r="Z52" s="59"/>
      <c r="AD52" s="35"/>
    </row>
    <row r="53" spans="1:32" ht="12" customHeight="1">
      <c r="A53" s="8"/>
      <c r="B53" s="12"/>
      <c r="E53" s="383"/>
      <c r="F53" s="383"/>
      <c r="G53" s="383"/>
      <c r="H53" s="383"/>
      <c r="I53" s="383"/>
      <c r="J53" s="383"/>
      <c r="K53" s="383"/>
      <c r="L53" s="383"/>
      <c r="M53" s="383"/>
      <c r="N53" s="383"/>
      <c r="O53" s="383"/>
      <c r="P53" s="383"/>
      <c r="Q53" s="383"/>
      <c r="R53" s="383"/>
      <c r="S53" s="383"/>
      <c r="T53" s="383"/>
      <c r="U53" s="383"/>
      <c r="V53" s="383"/>
      <c r="W53" s="383"/>
      <c r="X53" s="384"/>
      <c r="Y53" s="383"/>
      <c r="Z53" s="383"/>
    </row>
    <row r="54" spans="1:32" ht="8.25" customHeight="1">
      <c r="A54" s="8"/>
      <c r="B54" s="1239" t="s">
        <v>74</v>
      </c>
      <c r="C54" s="1240"/>
      <c r="D54" s="1240"/>
      <c r="E54" s="1240"/>
      <c r="F54" s="1240"/>
      <c r="G54" s="1240"/>
      <c r="H54" s="1240"/>
      <c r="I54" s="1240"/>
      <c r="J54" s="1240"/>
      <c r="K54" s="1240"/>
      <c r="L54" s="1240"/>
      <c r="M54" s="1240"/>
      <c r="N54" s="1240"/>
      <c r="O54" s="1240"/>
      <c r="P54" s="1240"/>
      <c r="Q54" s="1240"/>
      <c r="R54" s="1240"/>
      <c r="S54" s="1240"/>
      <c r="T54" s="1240"/>
      <c r="U54" s="1240"/>
      <c r="V54" s="1240"/>
      <c r="W54" s="1240"/>
      <c r="X54" s="1241"/>
    </row>
    <row r="55" spans="1:32" ht="9" customHeight="1">
      <c r="A55" s="8"/>
      <c r="B55" s="1242"/>
      <c r="C55" s="1243"/>
      <c r="D55" s="1243"/>
      <c r="E55" s="1243"/>
      <c r="F55" s="1243"/>
      <c r="G55" s="1243"/>
      <c r="H55" s="1243"/>
      <c r="I55" s="1243"/>
      <c r="J55" s="1243"/>
      <c r="K55" s="1243"/>
      <c r="L55" s="1243"/>
      <c r="M55" s="1243"/>
      <c r="N55" s="1244"/>
      <c r="O55" s="1244"/>
      <c r="P55" s="1244"/>
      <c r="Q55" s="1244"/>
      <c r="R55" s="1244"/>
      <c r="S55" s="1244"/>
      <c r="T55" s="1244"/>
      <c r="U55" s="1244"/>
      <c r="V55" s="1244"/>
      <c r="W55" s="1244"/>
      <c r="X55" s="1245"/>
    </row>
    <row r="56" spans="1:32" ht="6.75" customHeight="1">
      <c r="A56" s="8"/>
      <c r="B56" s="63"/>
      <c r="C56" s="4"/>
      <c r="D56" s="63"/>
      <c r="E56" s="3"/>
      <c r="F56" s="3"/>
      <c r="G56" s="63"/>
      <c r="H56" s="3"/>
      <c r="I56" s="3"/>
      <c r="J56" s="3"/>
      <c r="K56" s="63"/>
      <c r="L56" s="7"/>
      <c r="M56" s="63"/>
      <c r="N56" s="63"/>
      <c r="O56" s="3"/>
      <c r="P56" s="3"/>
      <c r="Q56" s="3"/>
      <c r="R56" s="4"/>
      <c r="S56" s="3"/>
      <c r="T56" s="3"/>
      <c r="U56" s="4"/>
      <c r="V56" s="63"/>
      <c r="W56" s="3"/>
      <c r="X56" s="4"/>
    </row>
    <row r="57" spans="1:32" ht="13.5" customHeight="1">
      <c r="A57" s="8"/>
      <c r="B57" s="1246" t="s">
        <v>310</v>
      </c>
      <c r="C57" s="1247"/>
      <c r="D57" s="1238" t="s">
        <v>29</v>
      </c>
      <c r="E57" s="1233"/>
      <c r="F57" s="345"/>
      <c r="G57" s="1238" t="s">
        <v>54</v>
      </c>
      <c r="H57" s="1233"/>
      <c r="I57" s="1233"/>
      <c r="J57" s="345"/>
      <c r="K57" s="385" t="s">
        <v>55</v>
      </c>
      <c r="L57" s="115"/>
      <c r="M57" s="386" t="s">
        <v>56</v>
      </c>
      <c r="N57" s="386"/>
      <c r="O57" s="1233" t="s">
        <v>57</v>
      </c>
      <c r="P57" s="1233"/>
      <c r="Q57" s="1233"/>
      <c r="R57" s="346"/>
      <c r="S57" s="1233" t="s">
        <v>54</v>
      </c>
      <c r="T57" s="1233"/>
      <c r="U57" s="1234"/>
      <c r="V57" s="386"/>
      <c r="W57" s="345" t="s">
        <v>596</v>
      </c>
      <c r="X57" s="236"/>
      <c r="AF57" s="1"/>
    </row>
    <row r="58" spans="1:32" ht="13.5" customHeight="1">
      <c r="A58" s="8"/>
      <c r="B58" s="1246" t="s">
        <v>58</v>
      </c>
      <c r="C58" s="1247"/>
      <c r="D58" s="1238" t="s">
        <v>59</v>
      </c>
      <c r="E58" s="1233"/>
      <c r="F58" s="345"/>
      <c r="G58" s="1238" t="s">
        <v>60</v>
      </c>
      <c r="H58" s="1233"/>
      <c r="I58" s="1233"/>
      <c r="J58" s="345"/>
      <c r="K58" s="187"/>
      <c r="L58" s="115"/>
      <c r="M58" s="386" t="s">
        <v>61</v>
      </c>
      <c r="N58" s="386"/>
      <c r="O58" s="1233" t="s">
        <v>62</v>
      </c>
      <c r="P58" s="1233"/>
      <c r="Q58" s="1233"/>
      <c r="R58" s="346"/>
      <c r="S58" s="1233" t="s">
        <v>60</v>
      </c>
      <c r="T58" s="1233"/>
      <c r="U58" s="1234"/>
      <c r="V58" s="386"/>
      <c r="W58" s="383"/>
      <c r="X58" s="11"/>
    </row>
    <row r="59" spans="1:32" ht="15" customHeight="1">
      <c r="A59" s="8"/>
      <c r="B59" s="387"/>
      <c r="C59" s="388"/>
      <c r="D59" s="1248" t="s">
        <v>63</v>
      </c>
      <c r="E59" s="1235"/>
      <c r="F59" s="348"/>
      <c r="G59" s="1248" t="s">
        <v>64</v>
      </c>
      <c r="H59" s="1235"/>
      <c r="I59" s="1235"/>
      <c r="J59" s="348"/>
      <c r="K59" s="387"/>
      <c r="L59" s="116"/>
      <c r="M59" s="387"/>
      <c r="N59" s="387"/>
      <c r="O59" s="1233" t="s">
        <v>65</v>
      </c>
      <c r="P59" s="1233"/>
      <c r="Q59" s="1233"/>
      <c r="R59" s="349"/>
      <c r="S59" s="1235" t="s">
        <v>66</v>
      </c>
      <c r="T59" s="1235"/>
      <c r="U59" s="1236"/>
      <c r="V59" s="350"/>
      <c r="W59" s="389"/>
      <c r="X59" s="36"/>
    </row>
    <row r="60" spans="1:32" ht="15.95" customHeight="1">
      <c r="A60" s="8"/>
      <c r="B60" s="12"/>
      <c r="C60" s="423"/>
      <c r="D60" s="1227"/>
      <c r="E60" s="1228"/>
      <c r="F60" s="390" t="s">
        <v>73</v>
      </c>
      <c r="G60" s="1228"/>
      <c r="H60" s="1228"/>
      <c r="I60" s="1228"/>
      <c r="J60" s="390" t="s">
        <v>78</v>
      </c>
      <c r="K60" s="483"/>
      <c r="L60" s="8"/>
      <c r="M60" s="479"/>
      <c r="N60" s="12"/>
      <c r="O60" s="1228"/>
      <c r="P60" s="1228"/>
      <c r="Q60" s="1228"/>
      <c r="R60" s="391" t="s">
        <v>73</v>
      </c>
      <c r="S60" s="1222"/>
      <c r="T60" s="1222"/>
      <c r="U60" s="1222"/>
      <c r="V60" s="172" t="s">
        <v>78</v>
      </c>
      <c r="W60" s="487"/>
      <c r="X60" s="11"/>
    </row>
    <row r="61" spans="1:32" ht="15.95" customHeight="1">
      <c r="A61" s="8"/>
      <c r="B61" s="12"/>
      <c r="C61" s="426"/>
      <c r="D61" s="1229"/>
      <c r="E61" s="1206"/>
      <c r="F61" s="358" t="s">
        <v>73</v>
      </c>
      <c r="G61" s="1206"/>
      <c r="H61" s="1206"/>
      <c r="I61" s="1206"/>
      <c r="J61" s="358" t="s">
        <v>78</v>
      </c>
      <c r="K61" s="484"/>
      <c r="L61" s="392"/>
      <c r="M61" s="480"/>
      <c r="N61" s="476"/>
      <c r="O61" s="1206"/>
      <c r="P61" s="1206"/>
      <c r="Q61" s="1206"/>
      <c r="R61" s="393" t="s">
        <v>73</v>
      </c>
      <c r="S61" s="1206"/>
      <c r="T61" s="1206"/>
      <c r="U61" s="1206"/>
      <c r="V61" s="358" t="s">
        <v>78</v>
      </c>
      <c r="W61" s="488"/>
      <c r="X61" s="11"/>
    </row>
    <row r="62" spans="1:32" ht="15.95" customHeight="1">
      <c r="A62" s="8"/>
      <c r="B62" s="12"/>
      <c r="C62" s="423"/>
      <c r="D62" s="1232"/>
      <c r="E62" s="1222"/>
      <c r="F62" s="172" t="s">
        <v>73</v>
      </c>
      <c r="G62" s="1222"/>
      <c r="H62" s="1222"/>
      <c r="I62" s="1222"/>
      <c r="J62" s="172" t="s">
        <v>78</v>
      </c>
      <c r="K62" s="485"/>
      <c r="L62" s="8"/>
      <c r="M62" s="481"/>
      <c r="N62" s="12"/>
      <c r="O62" s="1222"/>
      <c r="P62" s="1222"/>
      <c r="Q62" s="1222"/>
      <c r="R62" s="391" t="s">
        <v>73</v>
      </c>
      <c r="S62" s="1222"/>
      <c r="T62" s="1222"/>
      <c r="U62" s="1222"/>
      <c r="V62" s="172" t="s">
        <v>78</v>
      </c>
      <c r="W62" s="487"/>
      <c r="X62" s="11"/>
    </row>
    <row r="63" spans="1:32" ht="15.95" customHeight="1">
      <c r="A63" s="8"/>
      <c r="B63" s="12"/>
      <c r="C63" s="426"/>
      <c r="D63" s="1229"/>
      <c r="E63" s="1206"/>
      <c r="F63" s="358" t="s">
        <v>73</v>
      </c>
      <c r="G63" s="1206"/>
      <c r="H63" s="1206"/>
      <c r="I63" s="1206"/>
      <c r="J63" s="358" t="s">
        <v>78</v>
      </c>
      <c r="K63" s="484"/>
      <c r="L63" s="392"/>
      <c r="M63" s="480"/>
      <c r="N63" s="476"/>
      <c r="O63" s="1206"/>
      <c r="P63" s="1206"/>
      <c r="Q63" s="1206"/>
      <c r="R63" s="393" t="s">
        <v>73</v>
      </c>
      <c r="S63" s="1206"/>
      <c r="T63" s="1206"/>
      <c r="U63" s="1206"/>
      <c r="V63" s="358" t="s">
        <v>78</v>
      </c>
      <c r="W63" s="488"/>
      <c r="X63" s="11"/>
    </row>
    <row r="64" spans="1:32" ht="15.95" customHeight="1">
      <c r="A64" s="8"/>
      <c r="B64" s="12"/>
      <c r="C64" s="423"/>
      <c r="D64" s="1232"/>
      <c r="E64" s="1222"/>
      <c r="F64" s="172" t="s">
        <v>73</v>
      </c>
      <c r="G64" s="1222"/>
      <c r="H64" s="1222"/>
      <c r="I64" s="1222"/>
      <c r="J64" s="172" t="s">
        <v>78</v>
      </c>
      <c r="K64" s="485"/>
      <c r="L64" s="8"/>
      <c r="M64" s="481"/>
      <c r="O64" s="1222"/>
      <c r="P64" s="1222"/>
      <c r="Q64" s="1222"/>
      <c r="R64" s="391" t="s">
        <v>73</v>
      </c>
      <c r="S64" s="1222"/>
      <c r="T64" s="1222"/>
      <c r="U64" s="1222"/>
      <c r="V64" s="172" t="s">
        <v>78</v>
      </c>
      <c r="W64" s="487"/>
      <c r="X64" s="11"/>
    </row>
    <row r="65" spans="1:30" ht="15.95" customHeight="1">
      <c r="A65" s="8"/>
      <c r="B65" s="5"/>
      <c r="C65" s="478"/>
      <c r="D65" s="1231"/>
      <c r="E65" s="1204"/>
      <c r="F65" s="367" t="s">
        <v>73</v>
      </c>
      <c r="G65" s="1204"/>
      <c r="H65" s="1204"/>
      <c r="I65" s="1204"/>
      <c r="J65" s="367" t="s">
        <v>78</v>
      </c>
      <c r="K65" s="486"/>
      <c r="L65" s="271"/>
      <c r="M65" s="482"/>
      <c r="N65" s="364"/>
      <c r="O65" s="1204"/>
      <c r="P65" s="1204"/>
      <c r="Q65" s="1204"/>
      <c r="R65" s="394" t="s">
        <v>73</v>
      </c>
      <c r="S65" s="1204"/>
      <c r="T65" s="1204"/>
      <c r="U65" s="1204"/>
      <c r="V65" s="367" t="s">
        <v>78</v>
      </c>
      <c r="W65" s="489"/>
      <c r="X65" s="36"/>
    </row>
    <row r="66" spans="1:30" ht="12" customHeight="1">
      <c r="A66" s="8"/>
      <c r="B66" s="12"/>
      <c r="E66" s="249"/>
      <c r="F66" s="249"/>
      <c r="G66" s="249"/>
      <c r="H66" s="249"/>
      <c r="I66" s="249"/>
      <c r="J66" s="249"/>
      <c r="K66" s="249"/>
      <c r="L66" s="249"/>
      <c r="M66" s="249"/>
      <c r="N66" s="249"/>
      <c r="O66" s="249"/>
      <c r="P66" s="249"/>
      <c r="Q66" s="249"/>
      <c r="R66" s="249"/>
      <c r="S66" s="249"/>
      <c r="T66" s="249"/>
      <c r="U66" s="249"/>
      <c r="V66" s="249"/>
      <c r="W66" s="249"/>
      <c r="X66" s="342"/>
      <c r="Y66" s="249"/>
      <c r="Z66" s="249"/>
    </row>
    <row r="67" spans="1:30" ht="12" customHeight="1">
      <c r="A67" s="8"/>
      <c r="B67" s="12"/>
      <c r="C67" s="330" t="s">
        <v>72</v>
      </c>
      <c r="E67" s="249"/>
      <c r="F67" s="249"/>
      <c r="G67" s="249"/>
      <c r="H67" s="249"/>
      <c r="I67" s="249"/>
      <c r="J67" s="249"/>
      <c r="K67" s="249"/>
      <c r="L67" s="249"/>
      <c r="M67" s="21"/>
      <c r="N67" s="21"/>
      <c r="O67" s="1210">
        <f>SUM(K60:K65)+SUM(W60:W65)</f>
        <v>0</v>
      </c>
      <c r="P67" s="1215"/>
      <c r="Q67" s="1215"/>
      <c r="R67" s="1216"/>
      <c r="S67" s="249"/>
      <c r="T67" s="249"/>
      <c r="U67" s="249"/>
      <c r="V67" s="249"/>
      <c r="W67" s="249"/>
      <c r="X67" s="342"/>
      <c r="Y67" s="249"/>
      <c r="Z67" s="249"/>
    </row>
    <row r="68" spans="1:30" ht="12" customHeight="1">
      <c r="A68" s="8"/>
      <c r="B68" s="12"/>
      <c r="C68" s="337" t="s">
        <v>770</v>
      </c>
      <c r="E68" s="249"/>
      <c r="F68" s="249"/>
      <c r="G68" s="249"/>
      <c r="H68" s="249"/>
      <c r="I68" s="249"/>
      <c r="J68" s="249"/>
      <c r="K68" s="249"/>
      <c r="L68" s="249"/>
      <c r="M68" s="21"/>
      <c r="N68" s="21"/>
      <c r="O68" s="1217"/>
      <c r="P68" s="1218"/>
      <c r="Q68" s="1218"/>
      <c r="R68" s="1219"/>
      <c r="S68" s="249"/>
      <c r="T68" s="249"/>
      <c r="U68" s="249"/>
      <c r="V68" s="249"/>
      <c r="W68" s="249"/>
      <c r="X68" s="342"/>
      <c r="Y68" s="249"/>
      <c r="Z68" s="249"/>
      <c r="AA68" s="395"/>
      <c r="AB68" s="35"/>
      <c r="AC68" s="35"/>
    </row>
    <row r="69" spans="1:30" ht="12" customHeight="1">
      <c r="A69" s="8"/>
      <c r="B69" s="12"/>
      <c r="C69" s="337" t="s">
        <v>67</v>
      </c>
      <c r="E69" s="249"/>
      <c r="F69" s="249"/>
      <c r="G69" s="249"/>
      <c r="H69" s="249"/>
      <c r="I69" s="249"/>
      <c r="J69" s="249"/>
      <c r="K69" s="249"/>
      <c r="L69" s="249"/>
      <c r="M69" s="21" t="s">
        <v>44</v>
      </c>
      <c r="N69" s="21"/>
      <c r="O69" s="1220"/>
      <c r="P69" s="1208"/>
      <c r="Q69" s="1208"/>
      <c r="R69" s="1221"/>
      <c r="S69" s="249"/>
      <c r="T69" s="249"/>
      <c r="U69" s="249"/>
      <c r="V69" s="249"/>
      <c r="W69" s="249"/>
      <c r="X69" s="342"/>
      <c r="Y69" s="249"/>
      <c r="Z69" s="249"/>
    </row>
    <row r="70" spans="1:30" ht="3" customHeight="1">
      <c r="A70" s="8"/>
      <c r="B70" s="12"/>
      <c r="C70" s="23"/>
      <c r="E70" s="249"/>
      <c r="F70" s="249"/>
      <c r="G70" s="249"/>
      <c r="H70" s="249"/>
      <c r="I70" s="249"/>
      <c r="J70" s="249"/>
      <c r="K70" s="249"/>
      <c r="L70" s="249"/>
      <c r="M70" s="21"/>
      <c r="N70" s="21"/>
      <c r="O70" s="21"/>
      <c r="P70" s="21"/>
      <c r="Q70" s="21"/>
      <c r="R70" s="249"/>
      <c r="S70" s="249"/>
      <c r="T70" s="249"/>
      <c r="U70" s="249"/>
      <c r="V70" s="249"/>
      <c r="W70" s="249"/>
      <c r="X70" s="342"/>
      <c r="Y70" s="249"/>
      <c r="Z70" s="249"/>
    </row>
    <row r="71" spans="1:30" ht="9.75" customHeight="1">
      <c r="A71" s="9"/>
      <c r="B71" s="12"/>
      <c r="E71" s="249"/>
      <c r="F71" s="249"/>
      <c r="G71" s="249"/>
      <c r="H71" s="249"/>
      <c r="I71" s="249"/>
      <c r="J71" s="249"/>
      <c r="K71" s="249"/>
      <c r="L71" s="249"/>
      <c r="O71" s="90"/>
      <c r="P71" s="90"/>
      <c r="Q71" s="90"/>
      <c r="R71" s="249"/>
      <c r="S71" s="249"/>
      <c r="T71" s="249"/>
      <c r="U71" s="249"/>
      <c r="V71" s="249"/>
      <c r="W71" s="249"/>
      <c r="X71" s="342"/>
      <c r="Y71" s="249"/>
      <c r="Z71" s="249"/>
    </row>
    <row r="72" spans="1:30" ht="4.5" customHeight="1">
      <c r="A72" s="7"/>
      <c r="B72" s="70"/>
      <c r="C72" s="72"/>
      <c r="D72" s="72"/>
      <c r="E72" s="396"/>
      <c r="F72" s="396"/>
      <c r="G72" s="396"/>
      <c r="H72" s="396"/>
      <c r="I72" s="396"/>
      <c r="J72" s="396"/>
      <c r="K72" s="396"/>
      <c r="L72" s="396"/>
      <c r="M72" s="396"/>
      <c r="N72" s="396"/>
      <c r="O72" s="396"/>
      <c r="P72" s="396"/>
      <c r="Q72" s="396"/>
      <c r="R72" s="396"/>
      <c r="S72" s="396"/>
      <c r="T72" s="396"/>
      <c r="U72" s="396"/>
      <c r="V72" s="396"/>
      <c r="W72" s="396"/>
      <c r="X72" s="397"/>
      <c r="Y72" s="249"/>
      <c r="Z72" s="249"/>
      <c r="AA72" s="168"/>
      <c r="AB72" s="146"/>
      <c r="AC72" s="340"/>
      <c r="AD72" s="35"/>
    </row>
    <row r="73" spans="1:30" ht="12.75" customHeight="1">
      <c r="A73" s="7"/>
      <c r="B73" s="63"/>
      <c r="C73" s="3"/>
      <c r="D73" s="3"/>
      <c r="E73" s="133"/>
      <c r="F73" s="133"/>
      <c r="G73" s="133"/>
      <c r="H73" s="133"/>
      <c r="I73" s="133"/>
      <c r="J73" s="133"/>
      <c r="K73" s="133"/>
      <c r="L73" s="133"/>
      <c r="M73" s="133"/>
      <c r="N73" s="133"/>
      <c r="O73" s="133"/>
      <c r="P73" s="133"/>
      <c r="Q73" s="133"/>
      <c r="R73" s="133"/>
      <c r="S73" s="133"/>
      <c r="T73" s="133"/>
      <c r="U73" s="133"/>
      <c r="V73" s="133"/>
      <c r="W73" s="133"/>
      <c r="X73" s="344"/>
      <c r="Y73" s="249"/>
      <c r="Z73" s="249"/>
    </row>
    <row r="74" spans="1:30" ht="14.25" customHeight="1">
      <c r="A74" s="1230">
        <v>5</v>
      </c>
      <c r="B74" s="12"/>
      <c r="C74" s="48" t="s">
        <v>68</v>
      </c>
      <c r="E74" s="249"/>
      <c r="F74" s="249"/>
      <c r="G74" s="249"/>
      <c r="H74" s="249"/>
      <c r="I74" s="249"/>
      <c r="J74" s="249"/>
      <c r="K74" s="249"/>
      <c r="L74" s="249"/>
      <c r="M74" s="249"/>
      <c r="N74" s="249"/>
      <c r="O74" s="249"/>
      <c r="P74" s="249"/>
      <c r="Q74" s="249"/>
      <c r="R74" s="249"/>
      <c r="S74" s="249"/>
      <c r="T74" s="249"/>
      <c r="U74" s="249"/>
      <c r="V74" s="249"/>
      <c r="W74" s="249"/>
      <c r="X74" s="342"/>
      <c r="Y74" s="249"/>
      <c r="Z74" s="249"/>
    </row>
    <row r="75" spans="1:30" ht="12.75" customHeight="1">
      <c r="A75" s="1230"/>
      <c r="B75" s="12"/>
      <c r="C75" s="210" t="s">
        <v>769</v>
      </c>
      <c r="D75" s="102"/>
      <c r="E75" s="398"/>
      <c r="F75" s="398"/>
      <c r="G75" s="398"/>
      <c r="H75" s="249"/>
      <c r="I75" s="249"/>
      <c r="J75" s="249"/>
      <c r="K75" s="249"/>
      <c r="L75" s="249"/>
      <c r="M75" s="249"/>
      <c r="N75" s="249"/>
      <c r="O75" s="249"/>
      <c r="P75" s="249"/>
      <c r="Q75" s="249"/>
      <c r="R75" s="249"/>
      <c r="S75" s="249"/>
      <c r="T75" s="249"/>
      <c r="U75" s="249"/>
      <c r="V75" s="249"/>
      <c r="W75" s="249"/>
      <c r="X75" s="342"/>
      <c r="Y75" s="249"/>
      <c r="Z75" s="249"/>
    </row>
    <row r="76" spans="1:30" ht="9.75" customHeight="1">
      <c r="A76" s="378"/>
      <c r="B76" s="12"/>
      <c r="C76" s="210"/>
      <c r="D76" s="102"/>
      <c r="E76" s="398"/>
      <c r="F76" s="398"/>
      <c r="G76" s="398"/>
      <c r="H76" s="249"/>
      <c r="I76" s="249"/>
      <c r="J76" s="249"/>
      <c r="K76" s="249"/>
      <c r="L76" s="249"/>
      <c r="M76" s="249"/>
      <c r="N76" s="249"/>
      <c r="O76" s="1150"/>
      <c r="P76" s="1150"/>
      <c r="Q76" s="1150"/>
      <c r="R76" s="1150"/>
      <c r="S76" s="1150"/>
      <c r="T76" s="249"/>
      <c r="U76" s="249"/>
      <c r="V76" s="249"/>
      <c r="W76" s="249"/>
      <c r="X76" s="342"/>
      <c r="Y76" s="249"/>
      <c r="Z76" s="249"/>
    </row>
    <row r="77" spans="1:30" ht="15.95" customHeight="1">
      <c r="A77" s="270" t="s">
        <v>768</v>
      </c>
      <c r="B77" s="12"/>
      <c r="C77" s="399" t="s">
        <v>69</v>
      </c>
      <c r="E77" s="249"/>
      <c r="F77" s="249"/>
      <c r="G77" s="1224" t="s">
        <v>594</v>
      </c>
      <c r="H77" s="1224"/>
      <c r="I77" s="1224"/>
      <c r="J77" s="1224"/>
      <c r="K77" s="1224"/>
      <c r="L77" s="1224"/>
      <c r="M77" s="1224"/>
      <c r="N77" s="402" t="s">
        <v>777</v>
      </c>
      <c r="O77" s="1208">
        <f>'Pg 11 - Part 1-2'!S7</f>
        <v>0</v>
      </c>
      <c r="P77" s="1209"/>
      <c r="Q77" s="1209"/>
      <c r="R77" s="1209"/>
      <c r="S77" s="1209"/>
      <c r="T77" s="249"/>
      <c r="U77" s="249"/>
      <c r="V77" s="249"/>
      <c r="W77" s="249"/>
      <c r="X77" s="342"/>
      <c r="Y77" s="249"/>
      <c r="Z77" s="249"/>
    </row>
    <row r="78" spans="1:30" ht="2.25" customHeight="1">
      <c r="A78" s="8"/>
      <c r="B78" s="12"/>
      <c r="C78" s="399"/>
      <c r="E78" s="249"/>
      <c r="F78" s="249"/>
      <c r="G78" s="400"/>
      <c r="H78" s="400"/>
      <c r="I78" s="400"/>
      <c r="J78" s="400"/>
      <c r="K78" s="400"/>
      <c r="L78" s="400"/>
      <c r="M78" s="400"/>
      <c r="N78" s="402" t="s">
        <v>777</v>
      </c>
      <c r="O78" s="1225"/>
      <c r="P78" s="1225"/>
      <c r="Q78" s="1225"/>
      <c r="R78" s="1225"/>
      <c r="S78" s="1225"/>
      <c r="T78" s="249"/>
      <c r="U78" s="249"/>
      <c r="V78" s="249"/>
      <c r="W78" s="249"/>
      <c r="X78" s="342"/>
      <c r="Y78" s="249"/>
      <c r="Z78" s="249"/>
    </row>
    <row r="79" spans="1:30" ht="15.95" customHeight="1">
      <c r="A79" s="270" t="s">
        <v>767</v>
      </c>
      <c r="B79" s="12"/>
      <c r="C79" s="399" t="s">
        <v>70</v>
      </c>
      <c r="E79" s="269"/>
      <c r="F79" s="269"/>
      <c r="G79" s="1207" t="s">
        <v>595</v>
      </c>
      <c r="H79" s="1207"/>
      <c r="I79" s="1207"/>
      <c r="J79" s="1207"/>
      <c r="K79" s="1207"/>
      <c r="L79" s="1207"/>
      <c r="M79" s="1207"/>
      <c r="N79" s="402" t="s">
        <v>777</v>
      </c>
      <c r="O79" s="1208">
        <f>O35</f>
        <v>0</v>
      </c>
      <c r="P79" s="1209"/>
      <c r="Q79" s="1209"/>
      <c r="R79" s="1209"/>
      <c r="S79" s="1209"/>
      <c r="T79" s="269"/>
      <c r="U79" s="269"/>
      <c r="V79" s="269"/>
      <c r="W79" s="269"/>
      <c r="X79" s="474"/>
      <c r="Y79" s="269"/>
      <c r="Z79" s="269"/>
      <c r="AD79" s="48"/>
    </row>
    <row r="80" spans="1:30" ht="4.5" customHeight="1">
      <c r="A80" s="8"/>
      <c r="B80" s="12"/>
      <c r="C80" s="399"/>
      <c r="E80" s="269"/>
      <c r="F80" s="269"/>
      <c r="G80" s="401"/>
      <c r="H80" s="401"/>
      <c r="I80" s="401"/>
      <c r="J80" s="401"/>
      <c r="K80" s="401"/>
      <c r="L80" s="401"/>
      <c r="M80" s="401"/>
      <c r="N80" s="402" t="s">
        <v>777</v>
      </c>
      <c r="O80" s="1226"/>
      <c r="P80" s="1226"/>
      <c r="Q80" s="1226"/>
      <c r="R80" s="1226"/>
      <c r="S80" s="1226"/>
      <c r="T80" s="269"/>
      <c r="U80" s="269"/>
      <c r="V80" s="269"/>
      <c r="W80" s="269"/>
      <c r="X80" s="474"/>
      <c r="Y80" s="269"/>
      <c r="Z80" s="269"/>
      <c r="AD80" s="48"/>
    </row>
    <row r="81" spans="1:34" ht="15.95" customHeight="1">
      <c r="A81" s="8"/>
      <c r="B81" s="12"/>
      <c r="C81" s="399" t="s">
        <v>71</v>
      </c>
      <c r="E81" s="383"/>
      <c r="F81" s="383"/>
      <c r="G81" s="1223" t="s">
        <v>594</v>
      </c>
      <c r="H81" s="1223"/>
      <c r="I81" s="1223"/>
      <c r="J81" s="1223"/>
      <c r="K81" s="1223"/>
      <c r="L81" s="1223"/>
      <c r="M81" s="1223"/>
      <c r="N81" s="402" t="s">
        <v>777</v>
      </c>
      <c r="O81" s="1208">
        <f>O67</f>
        <v>0</v>
      </c>
      <c r="P81" s="1209"/>
      <c r="Q81" s="1209"/>
      <c r="R81" s="1209"/>
      <c r="S81" s="1209"/>
      <c r="T81" s="383"/>
      <c r="U81" s="383"/>
      <c r="V81" s="383"/>
      <c r="W81" s="383"/>
      <c r="X81" s="384"/>
      <c r="Y81" s="383"/>
      <c r="Z81" s="383"/>
      <c r="AH81" s="15"/>
    </row>
    <row r="82" spans="1:34" ht="12" customHeight="1">
      <c r="A82" s="8"/>
      <c r="B82" s="12"/>
      <c r="C82" s="25"/>
      <c r="X82" s="11"/>
    </row>
    <row r="83" spans="1:34" ht="12" customHeight="1">
      <c r="A83" s="8"/>
      <c r="B83" s="475"/>
      <c r="C83" s="25"/>
      <c r="S83" s="1210">
        <f>O77+O79+O81</f>
        <v>0</v>
      </c>
      <c r="T83" s="1211"/>
      <c r="U83" s="1211"/>
      <c r="V83" s="1211"/>
      <c r="W83" s="1212"/>
      <c r="X83" s="11"/>
    </row>
    <row r="84" spans="1:34" ht="21.75" customHeight="1">
      <c r="A84" s="8"/>
      <c r="B84" s="238"/>
      <c r="C84" s="26" t="s">
        <v>766</v>
      </c>
      <c r="G84" s="165"/>
      <c r="H84" s="165"/>
      <c r="I84" s="165"/>
      <c r="J84" s="165"/>
      <c r="K84" s="165"/>
      <c r="L84" s="165"/>
      <c r="M84" s="165"/>
      <c r="N84" s="165"/>
      <c r="O84" s="165"/>
      <c r="P84" s="165"/>
      <c r="Q84" s="165"/>
      <c r="R84" s="402" t="s">
        <v>777</v>
      </c>
      <c r="S84" s="1213"/>
      <c r="T84" s="1209"/>
      <c r="U84" s="1209"/>
      <c r="V84" s="1209"/>
      <c r="W84" s="1214"/>
      <c r="X84" s="11"/>
    </row>
    <row r="85" spans="1:34" ht="6" customHeight="1">
      <c r="A85" s="8"/>
      <c r="B85" s="238"/>
      <c r="C85" s="23"/>
      <c r="S85" s="1205"/>
      <c r="T85" s="1205"/>
      <c r="U85" s="1205"/>
      <c r="V85" s="1205"/>
      <c r="W85" s="1205"/>
      <c r="X85" s="11"/>
    </row>
    <row r="86" spans="1:34" ht="12" customHeight="1">
      <c r="A86" s="9"/>
      <c r="B86" s="5"/>
      <c r="C86" s="403"/>
      <c r="D86" s="6"/>
      <c r="E86" s="6"/>
      <c r="F86" s="6"/>
      <c r="G86" s="6"/>
      <c r="H86" s="6"/>
      <c r="I86" s="6"/>
      <c r="J86" s="6"/>
      <c r="K86" s="6"/>
      <c r="L86" s="6"/>
      <c r="M86" s="6"/>
      <c r="N86" s="6"/>
      <c r="O86" s="6"/>
      <c r="P86" s="6"/>
      <c r="Q86" s="6"/>
      <c r="R86" s="6"/>
      <c r="S86" s="6"/>
      <c r="T86" s="6"/>
      <c r="U86" s="6"/>
      <c r="V86" s="6"/>
      <c r="W86" s="6"/>
      <c r="X86" s="36"/>
    </row>
    <row r="87" spans="1:34" ht="12" customHeight="1"/>
  </sheetData>
  <mergeCells count="131">
    <mergeCell ref="C33:D33"/>
    <mergeCell ref="E33:G33"/>
    <mergeCell ref="U33:W33"/>
    <mergeCell ref="Q22:S22"/>
    <mergeCell ref="Q27:S27"/>
    <mergeCell ref="U22:W22"/>
    <mergeCell ref="C26:D26"/>
    <mergeCell ref="A3:A4"/>
    <mergeCell ref="A8:A9"/>
    <mergeCell ref="C19:W20"/>
    <mergeCell ref="C22:D22"/>
    <mergeCell ref="E22:G22"/>
    <mergeCell ref="I22:K22"/>
    <mergeCell ref="U4:X4"/>
    <mergeCell ref="U25:W25"/>
    <mergeCell ref="M22:O22"/>
    <mergeCell ref="M27:O27"/>
    <mergeCell ref="Q23:S23"/>
    <mergeCell ref="C24:D24"/>
    <mergeCell ref="I24:K24"/>
    <mergeCell ref="Q25:S25"/>
    <mergeCell ref="Q26:S26"/>
    <mergeCell ref="M24:O24"/>
    <mergeCell ref="E24:G24"/>
    <mergeCell ref="U27:W27"/>
    <mergeCell ref="E25:G25"/>
    <mergeCell ref="C23:D23"/>
    <mergeCell ref="E23:G23"/>
    <mergeCell ref="I23:K23"/>
    <mergeCell ref="M23:O23"/>
    <mergeCell ref="U23:W23"/>
    <mergeCell ref="Q24:S24"/>
    <mergeCell ref="U24:W24"/>
    <mergeCell ref="U26:W26"/>
    <mergeCell ref="I25:K25"/>
    <mergeCell ref="M25:O25"/>
    <mergeCell ref="C25:D25"/>
    <mergeCell ref="E26:G26"/>
    <mergeCell ref="I26:K26"/>
    <mergeCell ref="M26:O26"/>
    <mergeCell ref="C27:D27"/>
    <mergeCell ref="E27:G27"/>
    <mergeCell ref="I27:K27"/>
    <mergeCell ref="U28:W28"/>
    <mergeCell ref="C31:D31"/>
    <mergeCell ref="E31:G31"/>
    <mergeCell ref="I31:K31"/>
    <mergeCell ref="M31:O31"/>
    <mergeCell ref="U31:W31"/>
    <mergeCell ref="C28:D28"/>
    <mergeCell ref="E28:G28"/>
    <mergeCell ref="I28:K28"/>
    <mergeCell ref="M28:O28"/>
    <mergeCell ref="Q28:S28"/>
    <mergeCell ref="A29:A30"/>
    <mergeCell ref="M29:O29"/>
    <mergeCell ref="U30:W30"/>
    <mergeCell ref="Q29:S29"/>
    <mergeCell ref="U29:W29"/>
    <mergeCell ref="C30:D30"/>
    <mergeCell ref="E30:G30"/>
    <mergeCell ref="C29:D29"/>
    <mergeCell ref="E29:G29"/>
    <mergeCell ref="I29:K29"/>
    <mergeCell ref="I30:K30"/>
    <mergeCell ref="U32:W32"/>
    <mergeCell ref="M32:O32"/>
    <mergeCell ref="Q32:S32"/>
    <mergeCell ref="Q31:S31"/>
    <mergeCell ref="E32:G32"/>
    <mergeCell ref="I32:K32"/>
    <mergeCell ref="C32:D32"/>
    <mergeCell ref="M30:O30"/>
    <mergeCell ref="Q30:S30"/>
    <mergeCell ref="Q33:S33"/>
    <mergeCell ref="S58:U58"/>
    <mergeCell ref="S62:U62"/>
    <mergeCell ref="S59:U59"/>
    <mergeCell ref="O35:R37"/>
    <mergeCell ref="S60:U60"/>
    <mergeCell ref="O60:Q60"/>
    <mergeCell ref="A43:A44"/>
    <mergeCell ref="G57:I57"/>
    <mergeCell ref="O57:Q57"/>
    <mergeCell ref="B54:X55"/>
    <mergeCell ref="B57:C57"/>
    <mergeCell ref="D57:E57"/>
    <mergeCell ref="S57:U57"/>
    <mergeCell ref="B58:C58"/>
    <mergeCell ref="D59:E59"/>
    <mergeCell ref="G59:I59"/>
    <mergeCell ref="O59:Q59"/>
    <mergeCell ref="D58:E58"/>
    <mergeCell ref="G58:I58"/>
    <mergeCell ref="O58:Q58"/>
    <mergeCell ref="D62:E62"/>
    <mergeCell ref="G62:I62"/>
    <mergeCell ref="O62:Q62"/>
    <mergeCell ref="D60:E60"/>
    <mergeCell ref="G60:I60"/>
    <mergeCell ref="D61:E61"/>
    <mergeCell ref="G61:I61"/>
    <mergeCell ref="O61:Q61"/>
    <mergeCell ref="A74:A75"/>
    <mergeCell ref="D63:E63"/>
    <mergeCell ref="D65:E65"/>
    <mergeCell ref="D64:E64"/>
    <mergeCell ref="I33:K33"/>
    <mergeCell ref="S85:W85"/>
    <mergeCell ref="S63:U63"/>
    <mergeCell ref="S65:U65"/>
    <mergeCell ref="G79:M79"/>
    <mergeCell ref="O79:S79"/>
    <mergeCell ref="S83:W84"/>
    <mergeCell ref="O63:Q63"/>
    <mergeCell ref="O67:R69"/>
    <mergeCell ref="G63:I63"/>
    <mergeCell ref="G64:I64"/>
    <mergeCell ref="O76:S76"/>
    <mergeCell ref="S64:U64"/>
    <mergeCell ref="O64:Q64"/>
    <mergeCell ref="G81:M81"/>
    <mergeCell ref="G65:I65"/>
    <mergeCell ref="O65:Q65"/>
    <mergeCell ref="G77:M77"/>
    <mergeCell ref="O77:S77"/>
    <mergeCell ref="O78:S78"/>
    <mergeCell ref="O80:S80"/>
    <mergeCell ref="O81:S81"/>
    <mergeCell ref="S61:U61"/>
    <mergeCell ref="M33:O33"/>
  </mergeCells>
  <printOptions horizontalCentered="1"/>
  <pageMargins left="0" right="0" top="0.25" bottom="0.5" header="0.3" footer="0.3"/>
  <pageSetup scale="69" orientation="portrait" r:id="rId1"/>
  <headerFooter>
    <oddFooter>&amp;L&amp;9U.S. Copyright Office&amp;R&amp;9Form SA3E Long Form (Rev. 05-17)</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R73"/>
  <sheetViews>
    <sheetView showGridLines="0" topLeftCell="A32" workbookViewId="0">
      <selection activeCell="M50" sqref="M50:N50"/>
    </sheetView>
  </sheetViews>
  <sheetFormatPr defaultColWidth="9.140625" defaultRowHeight="14.25"/>
  <cols>
    <col min="1" max="1" width="9.140625" style="146" customWidth="1"/>
    <col min="2" max="2" width="3.140625" style="146" customWidth="1"/>
    <col min="3" max="3" width="2.140625" style="146" customWidth="1"/>
    <col min="4" max="4" width="10" style="146" customWidth="1"/>
    <col min="5" max="5" width="13.85546875" style="146" customWidth="1"/>
    <col min="6" max="6" width="9.85546875" style="146" customWidth="1"/>
    <col min="7" max="7" width="0.85546875" style="146" customWidth="1"/>
    <col min="8" max="8" width="11.42578125" style="146" customWidth="1"/>
    <col min="9" max="9" width="14.42578125" style="146" customWidth="1"/>
    <col min="10" max="10" width="10.42578125" style="146" customWidth="1"/>
    <col min="11" max="11" width="0.5703125" style="146" customWidth="1"/>
    <col min="12" max="12" width="11.42578125" style="146" customWidth="1"/>
    <col min="13" max="13" width="13.85546875" style="146" customWidth="1"/>
    <col min="14" max="14" width="9.85546875" style="146" customWidth="1"/>
    <col min="15" max="15" width="1.42578125" style="146" customWidth="1"/>
    <col min="16" max="16" width="15.42578125" style="146" customWidth="1"/>
    <col min="17" max="20" width="12" style="146" customWidth="1"/>
    <col min="21" max="21" width="9.140625" style="146" customWidth="1"/>
    <col min="22" max="16384" width="9.140625" style="146"/>
  </cols>
  <sheetData>
    <row r="1" spans="2:16" ht="15">
      <c r="B1" s="23" t="s">
        <v>428</v>
      </c>
      <c r="C1" s="23"/>
      <c r="D1" s="23"/>
      <c r="P1" s="684" t="str">
        <f>CONCATENATE("ACCOUNTING PERIOD:  ",'General Data Input tab'!$D$2)</f>
        <v>ACCOUNTING PERIOD:  0</v>
      </c>
    </row>
    <row r="2" spans="2:16" ht="6.75" customHeight="1">
      <c r="E2" s="164"/>
      <c r="F2" s="164"/>
      <c r="G2" s="164"/>
      <c r="H2" s="164"/>
      <c r="I2" s="164"/>
      <c r="J2" s="164"/>
      <c r="K2" s="164"/>
      <c r="L2" s="164"/>
      <c r="M2" s="164"/>
      <c r="N2" s="164"/>
      <c r="O2" s="164"/>
    </row>
    <row r="3" spans="2:16" ht="15" customHeight="1">
      <c r="B3" s="1288" t="s">
        <v>637</v>
      </c>
      <c r="C3" s="1289"/>
      <c r="D3" s="1289"/>
      <c r="E3" s="1289"/>
      <c r="F3" s="1289"/>
      <c r="G3" s="1289"/>
      <c r="H3" s="1289"/>
      <c r="I3" s="194"/>
      <c r="J3" s="194"/>
      <c r="K3" s="194"/>
      <c r="L3" s="194"/>
      <c r="M3" s="194"/>
      <c r="N3" s="194"/>
      <c r="O3" s="667" t="s">
        <v>410</v>
      </c>
      <c r="P3" s="1008" t="s">
        <v>638</v>
      </c>
    </row>
    <row r="4" spans="2:16" ht="21.2" customHeight="1">
      <c r="B4" s="537">
        <f>'General Data Input tab'!C17</f>
        <v>0</v>
      </c>
      <c r="C4" s="662"/>
      <c r="D4" s="662"/>
      <c r="E4" s="538"/>
      <c r="F4" s="538"/>
      <c r="G4" s="538"/>
      <c r="H4" s="538"/>
      <c r="I4" s="538"/>
      <c r="J4" s="538"/>
      <c r="K4" s="538"/>
      <c r="L4" s="538"/>
      <c r="M4" s="995" t="str">
        <f>IF('General Data Input tab'!K14&gt;0,'General Data Input tab'!K14," ")</f>
        <v xml:space="preserve"> </v>
      </c>
      <c r="N4" s="995"/>
      <c r="O4" s="996"/>
      <c r="P4" s="1009"/>
    </row>
    <row r="5" spans="2:16" ht="4.5" customHeight="1">
      <c r="B5" s="196"/>
      <c r="C5" s="264"/>
      <c r="D5" s="264"/>
      <c r="E5" s="264"/>
      <c r="F5" s="264"/>
      <c r="G5" s="264"/>
      <c r="H5" s="264"/>
      <c r="I5" s="264"/>
      <c r="J5" s="264"/>
      <c r="K5" s="264"/>
      <c r="L5" s="264"/>
      <c r="M5" s="264"/>
      <c r="N5" s="264"/>
      <c r="O5" s="192"/>
      <c r="P5" s="441"/>
    </row>
    <row r="6" spans="2:16" ht="69.75" customHeight="1">
      <c r="B6" s="1079" t="s">
        <v>775</v>
      </c>
      <c r="C6" s="1080"/>
      <c r="D6" s="1080"/>
      <c r="E6" s="1006"/>
      <c r="F6" s="1006"/>
      <c r="G6" s="1006"/>
      <c r="H6" s="1006"/>
      <c r="I6" s="1006"/>
      <c r="J6" s="1006"/>
      <c r="K6" s="1006"/>
      <c r="L6" s="1006"/>
      <c r="M6" s="1006"/>
      <c r="N6" s="1006"/>
      <c r="O6" s="500"/>
      <c r="P6" s="531">
        <v>6</v>
      </c>
    </row>
    <row r="7" spans="2:16" ht="17.25" customHeight="1">
      <c r="B7" s="1292" t="s">
        <v>427</v>
      </c>
      <c r="C7" s="1293"/>
      <c r="D7" s="1293"/>
      <c r="E7" s="1293"/>
      <c r="F7" s="1293"/>
      <c r="G7" s="1293"/>
      <c r="H7" s="1293"/>
      <c r="I7" s="1293"/>
      <c r="J7" s="1293"/>
      <c r="K7" s="1293"/>
      <c r="L7" s="1293"/>
      <c r="M7" s="1293"/>
      <c r="N7" s="1293"/>
      <c r="O7" s="1293"/>
      <c r="P7" s="1290" t="s">
        <v>774</v>
      </c>
    </row>
    <row r="8" spans="2:16" s="497" customFormat="1" ht="36" customHeight="1">
      <c r="B8" s="1294" t="s">
        <v>602</v>
      </c>
      <c r="C8" s="1295"/>
      <c r="D8" s="1295"/>
      <c r="E8" s="1295"/>
      <c r="F8" s="1295"/>
      <c r="G8" s="1295"/>
      <c r="H8" s="1295"/>
      <c r="I8" s="1295"/>
      <c r="J8" s="1295"/>
      <c r="K8" s="1295"/>
      <c r="L8" s="1295"/>
      <c r="M8" s="1295"/>
      <c r="N8" s="1295"/>
      <c r="O8" s="501"/>
      <c r="P8" s="1290"/>
    </row>
    <row r="9" spans="2:16" ht="12" customHeight="1">
      <c r="B9" s="32"/>
      <c r="C9" s="532"/>
      <c r="D9" s="240" t="s">
        <v>600</v>
      </c>
      <c r="E9" s="491"/>
      <c r="F9" s="491"/>
      <c r="G9" s="491"/>
      <c r="H9" s="491"/>
      <c r="I9" s="491"/>
      <c r="J9" s="491"/>
      <c r="K9" s="491"/>
      <c r="L9" s="491"/>
      <c r="M9" s="491"/>
      <c r="N9" s="491"/>
      <c r="O9" s="491"/>
      <c r="P9" s="1290"/>
    </row>
    <row r="10" spans="2:16" ht="7.5" customHeight="1">
      <c r="B10" s="32"/>
      <c r="C10" s="491"/>
      <c r="D10" s="240"/>
      <c r="E10" s="491"/>
      <c r="F10" s="491"/>
      <c r="G10" s="491"/>
      <c r="H10" s="491"/>
      <c r="I10" s="491"/>
      <c r="J10" s="491"/>
      <c r="K10" s="491"/>
      <c r="L10" s="491"/>
      <c r="M10" s="491"/>
      <c r="N10" s="491"/>
      <c r="O10" s="491"/>
      <c r="P10" s="1290"/>
    </row>
    <row r="11" spans="2:16" ht="12.75" customHeight="1">
      <c r="B11" s="156"/>
      <c r="C11" s="499" t="str">
        <f>IF(C9&gt;0," ","X")</f>
        <v>X</v>
      </c>
      <c r="D11" s="1296" t="s">
        <v>601</v>
      </c>
      <c r="E11" s="1296"/>
      <c r="F11" s="1296"/>
      <c r="G11" s="1296"/>
      <c r="H11" s="1296"/>
      <c r="I11" s="1296"/>
      <c r="J11" s="1296"/>
      <c r="K11" s="1296"/>
      <c r="L11" s="1296"/>
      <c r="M11" s="1296"/>
      <c r="N11" s="1296"/>
      <c r="O11" s="160"/>
      <c r="P11" s="1291"/>
    </row>
    <row r="12" spans="2:16" ht="11.25" customHeight="1">
      <c r="B12" s="156"/>
      <c r="C12" s="3"/>
      <c r="D12" s="498"/>
      <c r="E12" s="498"/>
      <c r="F12" s="498"/>
      <c r="G12" s="498"/>
      <c r="H12" s="498"/>
      <c r="I12" s="498"/>
      <c r="J12" s="498"/>
      <c r="K12" s="498"/>
      <c r="L12" s="498"/>
      <c r="M12" s="498"/>
      <c r="N12" s="498"/>
      <c r="O12" s="160"/>
      <c r="P12" s="418"/>
    </row>
    <row r="13" spans="2:16" ht="19.5" customHeight="1">
      <c r="B13" s="1292" t="s">
        <v>426</v>
      </c>
      <c r="C13" s="1293"/>
      <c r="D13" s="1293"/>
      <c r="E13" s="1293"/>
      <c r="F13" s="1293"/>
      <c r="G13" s="1293"/>
      <c r="H13" s="1293"/>
      <c r="I13" s="1293"/>
      <c r="J13" s="1293"/>
      <c r="K13" s="1293"/>
      <c r="L13" s="1293"/>
      <c r="M13" s="1293"/>
      <c r="N13" s="1293"/>
      <c r="O13" s="1293"/>
      <c r="P13" s="199"/>
    </row>
    <row r="14" spans="2:16" ht="6.75" customHeight="1">
      <c r="B14" s="32"/>
      <c r="C14" s="491"/>
      <c r="D14" s="491"/>
      <c r="E14" s="491"/>
      <c r="F14" s="491"/>
      <c r="G14" s="491"/>
      <c r="H14" s="491"/>
      <c r="I14" s="491"/>
      <c r="J14" s="491"/>
      <c r="K14" s="491"/>
      <c r="L14" s="491"/>
      <c r="M14" s="491"/>
      <c r="N14" s="491"/>
      <c r="O14" s="491"/>
      <c r="P14" s="199"/>
    </row>
    <row r="15" spans="2:16" ht="52.5" customHeight="1">
      <c r="B15" s="507"/>
      <c r="C15" s="1302" t="s">
        <v>773</v>
      </c>
      <c r="D15" s="1302"/>
      <c r="E15" s="1080" t="s">
        <v>599</v>
      </c>
      <c r="F15" s="1006"/>
      <c r="G15" s="1006"/>
      <c r="H15" s="1006"/>
      <c r="I15" s="1006"/>
      <c r="J15" s="1006"/>
      <c r="K15" s="1006"/>
      <c r="L15" s="1006"/>
      <c r="M15" s="1006"/>
      <c r="N15" s="1006"/>
      <c r="O15" s="160"/>
      <c r="P15" s="199"/>
    </row>
    <row r="16" spans="2:16" ht="7.5" customHeight="1">
      <c r="B16" s="162"/>
      <c r="C16" s="419"/>
      <c r="D16" s="419"/>
      <c r="E16" s="1303"/>
      <c r="F16" s="1304"/>
      <c r="G16" s="1304"/>
      <c r="H16" s="1304"/>
      <c r="I16" s="1304"/>
      <c r="J16" s="1304"/>
      <c r="K16" s="1304"/>
      <c r="L16" s="1304"/>
      <c r="M16" s="1304"/>
      <c r="N16" s="1304"/>
      <c r="O16" s="160"/>
      <c r="P16" s="199"/>
    </row>
    <row r="17" spans="2:16" s="153" customFormat="1" ht="12.75">
      <c r="B17" s="136"/>
      <c r="C17" s="26" t="s">
        <v>603</v>
      </c>
      <c r="D17" s="26"/>
      <c r="E17" s="26" t="s">
        <v>604</v>
      </c>
      <c r="P17" s="310"/>
    </row>
    <row r="18" spans="2:16" s="153" customFormat="1" ht="12.75">
      <c r="B18" s="136"/>
      <c r="C18" s="26" t="s">
        <v>605</v>
      </c>
      <c r="D18" s="26"/>
      <c r="E18" s="26" t="s">
        <v>606</v>
      </c>
      <c r="P18" s="310"/>
    </row>
    <row r="19" spans="2:16" s="153" customFormat="1" ht="12.75">
      <c r="B19" s="136"/>
      <c r="C19" s="26" t="s">
        <v>607</v>
      </c>
      <c r="D19" s="26"/>
      <c r="E19" s="26" t="s">
        <v>608</v>
      </c>
      <c r="P19" s="310"/>
    </row>
    <row r="20" spans="2:16" s="153" customFormat="1" ht="12.75">
      <c r="B20" s="136"/>
      <c r="C20" s="26" t="s">
        <v>307</v>
      </c>
      <c r="D20" s="26"/>
      <c r="E20" s="26" t="s">
        <v>267</v>
      </c>
      <c r="F20" s="26"/>
      <c r="P20" s="310"/>
    </row>
    <row r="21" spans="2:16" s="153" customFormat="1" ht="12.75">
      <c r="B21" s="154"/>
      <c r="E21" s="26" t="s">
        <v>272</v>
      </c>
      <c r="P21" s="310"/>
    </row>
    <row r="22" spans="2:16" s="153" customFormat="1" ht="12.75">
      <c r="B22" s="154"/>
      <c r="E22" s="26" t="s">
        <v>609</v>
      </c>
      <c r="P22" s="310"/>
    </row>
    <row r="23" spans="2:16" s="153" customFormat="1" ht="12.75">
      <c r="B23" s="154"/>
      <c r="E23" s="26" t="s">
        <v>610</v>
      </c>
      <c r="P23" s="310"/>
    </row>
    <row r="24" spans="2:16" s="153" customFormat="1" ht="12.75">
      <c r="B24" s="154"/>
      <c r="E24" s="26" t="s">
        <v>268</v>
      </c>
      <c r="F24" s="26"/>
      <c r="P24" s="310"/>
    </row>
    <row r="25" spans="2:16" s="153" customFormat="1" ht="12.75">
      <c r="B25" s="154"/>
      <c r="E25" s="26" t="s">
        <v>264</v>
      </c>
      <c r="P25" s="310"/>
    </row>
    <row r="26" spans="2:16" s="153" customFormat="1" ht="12.75">
      <c r="B26" s="154"/>
      <c r="E26" s="26" t="s">
        <v>265</v>
      </c>
      <c r="P26" s="310"/>
    </row>
    <row r="27" spans="2:16" s="153" customFormat="1" ht="12.75">
      <c r="B27" s="154"/>
      <c r="E27" s="26"/>
      <c r="P27" s="310"/>
    </row>
    <row r="28" spans="2:16" s="153" customFormat="1" ht="12.75">
      <c r="B28" s="154"/>
      <c r="E28" s="26" t="s">
        <v>266</v>
      </c>
      <c r="P28" s="310"/>
    </row>
    <row r="29" spans="2:16" ht="12.75" customHeight="1">
      <c r="B29" s="161"/>
      <c r="C29" s="420"/>
      <c r="D29" s="420"/>
      <c r="E29" s="1305"/>
      <c r="F29" s="1305"/>
      <c r="G29" s="1305"/>
      <c r="H29" s="1305"/>
      <c r="I29" s="1305"/>
      <c r="J29" s="1305"/>
      <c r="K29" s="1305"/>
      <c r="L29" s="1305"/>
      <c r="M29" s="1305"/>
      <c r="N29" s="1305"/>
      <c r="O29" s="160"/>
      <c r="P29" s="199"/>
    </row>
    <row r="30" spans="2:16" ht="9" customHeight="1">
      <c r="B30" s="154"/>
      <c r="C30" s="153"/>
      <c r="D30" s="153"/>
      <c r="E30" s="160"/>
      <c r="F30" s="160"/>
      <c r="G30" s="160"/>
      <c r="H30" s="160"/>
      <c r="I30" s="160"/>
      <c r="J30" s="160"/>
      <c r="K30" s="160"/>
      <c r="L30" s="160"/>
      <c r="M30" s="160"/>
      <c r="N30" s="160"/>
      <c r="O30" s="160"/>
      <c r="P30" s="199"/>
    </row>
    <row r="31" spans="2:16" ht="57.75" customHeight="1">
      <c r="B31" s="473"/>
      <c r="C31" s="506" t="s">
        <v>425</v>
      </c>
      <c r="D31" s="506"/>
      <c r="E31" s="1298" t="s">
        <v>273</v>
      </c>
      <c r="F31" s="1298"/>
      <c r="G31" s="1298"/>
      <c r="H31" s="1298"/>
      <c r="I31" s="1298"/>
      <c r="J31" s="1298"/>
      <c r="K31" s="1298"/>
      <c r="L31" s="1298"/>
      <c r="M31" s="1298"/>
      <c r="N31" s="1298"/>
      <c r="O31" s="160"/>
      <c r="P31" s="199"/>
    </row>
    <row r="32" spans="2:16" ht="18.75" customHeight="1">
      <c r="B32" s="1299" t="s">
        <v>269</v>
      </c>
      <c r="C32" s="1300"/>
      <c r="D32" s="1301"/>
      <c r="E32" s="511" t="s">
        <v>271</v>
      </c>
      <c r="F32" s="511" t="s">
        <v>772</v>
      </c>
      <c r="G32" s="512"/>
      <c r="H32" s="513" t="s">
        <v>269</v>
      </c>
      <c r="I32" s="511" t="s">
        <v>271</v>
      </c>
      <c r="J32" s="512" t="s">
        <v>772</v>
      </c>
      <c r="K32" s="512"/>
      <c r="L32" s="512" t="s">
        <v>269</v>
      </c>
      <c r="M32" s="511" t="s">
        <v>271</v>
      </c>
      <c r="N32" s="511" t="s">
        <v>772</v>
      </c>
      <c r="O32" s="502"/>
      <c r="P32" s="152"/>
    </row>
    <row r="33" spans="2:18" s="504" customFormat="1" ht="14.25" customHeight="1">
      <c r="B33" s="1310" t="s">
        <v>308</v>
      </c>
      <c r="C33" s="1311"/>
      <c r="D33" s="1312"/>
      <c r="E33" s="514" t="s">
        <v>270</v>
      </c>
      <c r="F33" s="514"/>
      <c r="G33" s="515"/>
      <c r="H33" s="516" t="s">
        <v>308</v>
      </c>
      <c r="I33" s="514" t="s">
        <v>270</v>
      </c>
      <c r="J33" s="515"/>
      <c r="K33" s="515"/>
      <c r="L33" s="515" t="s">
        <v>308</v>
      </c>
      <c r="M33" s="514" t="s">
        <v>270</v>
      </c>
      <c r="N33" s="520"/>
      <c r="O33" s="521"/>
      <c r="P33" s="503"/>
    </row>
    <row r="34" spans="2:18" ht="15.95" customHeight="1">
      <c r="B34" s="57"/>
      <c r="C34" s="1308"/>
      <c r="D34" s="1309"/>
      <c r="E34" s="601"/>
      <c r="F34" s="518" t="str">
        <f t="shared" ref="F34:F39" si="0">IF(C34&gt;0,VLOOKUP(C34,Signals,5,FALSE)," ")</f>
        <v xml:space="preserve"> </v>
      </c>
      <c r="G34" s="519"/>
      <c r="H34" s="529"/>
      <c r="I34" s="601"/>
      <c r="J34" s="518" t="str">
        <f t="shared" ref="J34:J39" si="1">IF(H34&gt;0,VLOOKUP(H34,Signals,5,FALSE)," ")</f>
        <v xml:space="preserve"> </v>
      </c>
      <c r="K34" s="517"/>
      <c r="L34" s="529"/>
      <c r="M34" s="603"/>
      <c r="N34" s="522" t="str">
        <f t="shared" ref="N34:N39" si="2">IF(L34&gt;0,VLOOKUP(L34,Signals,5,FALSE)," ")</f>
        <v xml:space="preserve"> </v>
      </c>
      <c r="O34" s="523"/>
      <c r="P34" s="505"/>
    </row>
    <row r="35" spans="2:18" ht="15.95" customHeight="1">
      <c r="B35" s="508"/>
      <c r="C35" s="1254"/>
      <c r="D35" s="1255"/>
      <c r="E35" s="602"/>
      <c r="F35" s="518" t="str">
        <f t="shared" si="0"/>
        <v xml:space="preserve"> </v>
      </c>
      <c r="G35" s="519"/>
      <c r="H35" s="530"/>
      <c r="I35" s="602"/>
      <c r="J35" s="518" t="str">
        <f t="shared" si="1"/>
        <v xml:space="preserve"> </v>
      </c>
      <c r="K35" s="519"/>
      <c r="L35" s="530"/>
      <c r="M35" s="540"/>
      <c r="N35" s="526" t="str">
        <f t="shared" si="2"/>
        <v xml:space="preserve"> </v>
      </c>
      <c r="O35" s="525"/>
      <c r="P35" s="505"/>
    </row>
    <row r="36" spans="2:18" ht="15.95" customHeight="1">
      <c r="B36" s="57"/>
      <c r="C36" s="1254"/>
      <c r="D36" s="1255"/>
      <c r="E36" s="601"/>
      <c r="F36" s="518" t="str">
        <f t="shared" si="0"/>
        <v xml:space="preserve"> </v>
      </c>
      <c r="G36" s="517"/>
      <c r="H36" s="529"/>
      <c r="I36" s="601"/>
      <c r="J36" s="518" t="str">
        <f t="shared" si="1"/>
        <v xml:space="preserve"> </v>
      </c>
      <c r="K36" s="517"/>
      <c r="L36" s="529"/>
      <c r="M36" s="603"/>
      <c r="N36" s="526" t="str">
        <f t="shared" si="2"/>
        <v xml:space="preserve"> </v>
      </c>
      <c r="O36" s="525"/>
      <c r="P36" s="505"/>
    </row>
    <row r="37" spans="2:18" ht="15.95" customHeight="1">
      <c r="B37" s="508"/>
      <c r="C37" s="1254"/>
      <c r="D37" s="1255"/>
      <c r="E37" s="602"/>
      <c r="F37" s="518" t="str">
        <f t="shared" si="0"/>
        <v xml:space="preserve"> </v>
      </c>
      <c r="G37" s="519"/>
      <c r="H37" s="530"/>
      <c r="I37" s="602"/>
      <c r="J37" s="518" t="str">
        <f t="shared" si="1"/>
        <v xml:space="preserve"> </v>
      </c>
      <c r="K37" s="519"/>
      <c r="L37" s="530"/>
      <c r="M37" s="540"/>
      <c r="N37" s="526" t="str">
        <f t="shared" si="2"/>
        <v xml:space="preserve"> </v>
      </c>
      <c r="O37" s="525"/>
      <c r="P37" s="505"/>
    </row>
    <row r="38" spans="2:18" ht="15.95" customHeight="1">
      <c r="B38" s="57"/>
      <c r="C38" s="1254"/>
      <c r="D38" s="1255"/>
      <c r="E38" s="601"/>
      <c r="F38" s="518" t="str">
        <f t="shared" si="0"/>
        <v xml:space="preserve"> </v>
      </c>
      <c r="G38" s="517"/>
      <c r="H38" s="529"/>
      <c r="I38" s="601"/>
      <c r="J38" s="518" t="str">
        <f t="shared" si="1"/>
        <v xml:space="preserve"> </v>
      </c>
      <c r="K38" s="517"/>
      <c r="L38" s="529"/>
      <c r="M38" s="603"/>
      <c r="N38" s="528" t="str">
        <f t="shared" si="2"/>
        <v xml:space="preserve"> </v>
      </c>
      <c r="O38" s="525"/>
      <c r="P38" s="505"/>
    </row>
    <row r="39" spans="2:18" ht="15.95" customHeight="1">
      <c r="B39" s="508"/>
      <c r="C39" s="1254"/>
      <c r="D39" s="1255"/>
      <c r="E39" s="602"/>
      <c r="F39" s="518" t="str">
        <f t="shared" si="0"/>
        <v xml:space="preserve"> </v>
      </c>
      <c r="G39" s="519"/>
      <c r="H39" s="530"/>
      <c r="I39" s="602"/>
      <c r="J39" s="518" t="str">
        <f t="shared" si="1"/>
        <v xml:space="preserve"> </v>
      </c>
      <c r="K39" s="519"/>
      <c r="L39" s="530"/>
      <c r="M39" s="540"/>
      <c r="N39" s="524" t="str">
        <f t="shared" si="2"/>
        <v xml:space="preserve"> </v>
      </c>
      <c r="O39" s="525"/>
      <c r="P39" s="505"/>
    </row>
    <row r="40" spans="2:18" ht="6.75" customHeight="1">
      <c r="B40" s="58"/>
      <c r="C40" s="509"/>
      <c r="D40" s="64"/>
      <c r="E40" s="159"/>
      <c r="F40" s="159"/>
      <c r="G40" s="159"/>
      <c r="H40" s="159"/>
      <c r="I40" s="159"/>
      <c r="J40" s="159"/>
      <c r="K40" s="159"/>
      <c r="L40" s="159"/>
      <c r="M40" s="58"/>
      <c r="N40" s="527"/>
      <c r="O40" s="148"/>
      <c r="P40" s="505"/>
    </row>
    <row r="41" spans="2:18" ht="5.25" customHeight="1">
      <c r="B41" s="156"/>
      <c r="E41" s="76"/>
      <c r="F41" s="158"/>
      <c r="G41" s="76"/>
      <c r="H41" s="158"/>
      <c r="I41" s="158"/>
      <c r="J41" s="158"/>
      <c r="K41" s="76"/>
      <c r="L41" s="76"/>
      <c r="M41" s="158"/>
      <c r="P41" s="91"/>
    </row>
    <row r="42" spans="2:18" ht="33.75" customHeight="1">
      <c r="B42" s="1021"/>
      <c r="C42" s="1022"/>
      <c r="D42" s="1022"/>
      <c r="E42" s="1022"/>
      <c r="F42" s="1022"/>
      <c r="G42" s="1022"/>
      <c r="H42" s="1022"/>
      <c r="I42" s="1022"/>
      <c r="J42" s="1022"/>
      <c r="K42" s="1022"/>
      <c r="L42" s="1023"/>
      <c r="M42" s="1306">
        <f>SUM(F34:F39)+SUM(J34:J39)+SUM(N34:N39)+SUM('Pg 13 - Part 6 (Continued)'!F9:F67)+SUM('Pg 13 - Part 6 (Continued)'!J9:J67)+SUM('Pg 13 - Part 6 (Continued)'!N9:N67)</f>
        <v>0</v>
      </c>
      <c r="N42" s="1307"/>
      <c r="P42" s="91"/>
      <c r="R42" s="153"/>
    </row>
    <row r="43" spans="2:18" ht="5.25" customHeight="1">
      <c r="B43" s="156"/>
      <c r="E43" s="1"/>
      <c r="G43" s="1"/>
      <c r="K43" s="1"/>
      <c r="L43" s="1"/>
      <c r="P43" s="91"/>
    </row>
    <row r="44" spans="2:18" ht="21" customHeight="1">
      <c r="B44" s="988" t="s">
        <v>424</v>
      </c>
      <c r="C44" s="989"/>
      <c r="D44" s="989"/>
      <c r="E44" s="989"/>
      <c r="F44" s="989"/>
      <c r="G44" s="989"/>
      <c r="H44" s="989"/>
      <c r="I44" s="989"/>
      <c r="J44" s="989"/>
      <c r="K44" s="989"/>
      <c r="L44" s="989"/>
      <c r="M44" s="989"/>
      <c r="N44" s="989"/>
      <c r="O44" s="990"/>
      <c r="P44" s="155"/>
    </row>
    <row r="45" spans="2:18" ht="30" customHeight="1">
      <c r="B45" s="178" t="s">
        <v>423</v>
      </c>
      <c r="C45" s="133"/>
      <c r="D45" s="133"/>
      <c r="E45" s="133"/>
      <c r="F45" s="133"/>
      <c r="G45" s="133"/>
      <c r="H45" s="133"/>
      <c r="I45" s="495"/>
      <c r="J45" s="493"/>
      <c r="K45" s="493"/>
      <c r="L45" s="493"/>
      <c r="M45" s="1287">
        <f>IF(OR('Pg 19 - Part 8 (1)'!Q61&gt;0,C9="X")," ",'Pg 12 Part 3-5'!S83)</f>
        <v>0</v>
      </c>
      <c r="N45" s="1287"/>
      <c r="P45" s="91"/>
    </row>
    <row r="46" spans="2:18" ht="32.25" customHeight="1">
      <c r="B46" s="175" t="s">
        <v>422</v>
      </c>
      <c r="C46" s="249"/>
      <c r="D46" s="249"/>
      <c r="E46" s="249"/>
      <c r="F46" s="249"/>
      <c r="G46" s="249"/>
      <c r="H46" s="249"/>
      <c r="I46" s="494"/>
      <c r="J46" s="492"/>
      <c r="K46" s="492"/>
      <c r="L46" s="492"/>
      <c r="M46" s="1287">
        <f>IF(OR('Pg 19 - Part 8 (1)'!Q61&gt;0,C9="X")," ",'Pg 13 - Part 6'!M42)</f>
        <v>0</v>
      </c>
      <c r="N46" s="1287"/>
      <c r="P46" s="91"/>
    </row>
    <row r="47" spans="2:18" ht="26.25" customHeight="1">
      <c r="B47" s="1285" t="s">
        <v>421</v>
      </c>
      <c r="C47" s="1286"/>
      <c r="D47" s="1286"/>
      <c r="E47" s="1286"/>
      <c r="F47" s="1286"/>
      <c r="G47" s="1286"/>
      <c r="H47" s="1286"/>
      <c r="I47" s="1286"/>
      <c r="J47" s="1286"/>
      <c r="K47" s="1286"/>
      <c r="L47" s="1286"/>
      <c r="M47" s="787">
        <f>IF(OR('Pg 19 - Part 8 (1)'!Q61&gt;0,C9="X")," ",M45-M46)</f>
        <v>0</v>
      </c>
      <c r="N47" s="787"/>
      <c r="P47" s="91"/>
    </row>
    <row r="48" spans="2:18" ht="14.25" customHeight="1">
      <c r="B48" s="1283" t="s">
        <v>598</v>
      </c>
      <c r="C48" s="1284"/>
      <c r="D48" s="1284"/>
      <c r="E48" s="1284"/>
      <c r="F48" s="1284"/>
      <c r="G48" s="1284"/>
      <c r="H48" s="1284"/>
      <c r="I48" s="1284"/>
      <c r="J48" s="1284"/>
      <c r="K48" s="496"/>
      <c r="L48" s="496"/>
      <c r="M48" s="788">
        <f>IF('Pg 19 - Part 8 (1)'!Q64&gt;0," ",'Pg 12 Part 3-5'!S86)</f>
        <v>0</v>
      </c>
      <c r="N48" s="788"/>
      <c r="P48" s="1297" t="s">
        <v>771</v>
      </c>
    </row>
    <row r="49" spans="2:16" ht="32.25" customHeight="1">
      <c r="B49" s="175" t="s">
        <v>420</v>
      </c>
      <c r="C49" s="249"/>
      <c r="D49" s="249"/>
      <c r="E49" s="249"/>
      <c r="F49" s="249"/>
      <c r="G49" s="249"/>
      <c r="H49" s="249"/>
      <c r="I49" s="311"/>
      <c r="J49" s="311"/>
      <c r="K49" s="311"/>
      <c r="L49" s="311"/>
      <c r="M49" s="1281" t="str">
        <f>IF(OR('Pg 19 - Part 8 (1)'!Q61&gt;0,M47=0,C9="x")," ",'Pg 8 - Space K-L'!K12)</f>
        <v xml:space="preserve"> </v>
      </c>
      <c r="N49" s="1281"/>
      <c r="P49" s="1297"/>
    </row>
    <row r="50" spans="2:16">
      <c r="B50" s="156"/>
      <c r="J50" s="249"/>
      <c r="M50" s="1282" t="s">
        <v>275</v>
      </c>
      <c r="N50" s="1282"/>
      <c r="P50" s="1297"/>
    </row>
    <row r="51" spans="2:16" ht="32.25" customHeight="1">
      <c r="B51" s="175" t="s">
        <v>419</v>
      </c>
      <c r="C51" s="249"/>
      <c r="D51" s="249"/>
      <c r="E51" s="249"/>
      <c r="F51" s="249"/>
      <c r="G51" s="249"/>
      <c r="H51" s="311"/>
      <c r="I51" s="311"/>
      <c r="J51" s="311"/>
      <c r="K51" s="311"/>
      <c r="L51" s="311"/>
      <c r="M51" s="1281" t="str">
        <f>IF(OR('Pg 19 - Part 8 (1)'!Q61&gt;0,C9="x")," ",IF(M49=" "," ",M49*0.0375))</f>
        <v xml:space="preserve"> </v>
      </c>
      <c r="N51" s="1281"/>
      <c r="P51" s="1297"/>
    </row>
    <row r="52" spans="2:16" ht="17.25" customHeight="1">
      <c r="B52" s="156"/>
      <c r="J52" s="249"/>
      <c r="M52" s="1280" t="s">
        <v>274</v>
      </c>
      <c r="N52" s="1280"/>
      <c r="P52" s="1297"/>
    </row>
    <row r="53" spans="2:16" ht="27.75" customHeight="1">
      <c r="B53" s="1278" t="s">
        <v>418</v>
      </c>
      <c r="C53" s="1279"/>
      <c r="D53" s="1279"/>
      <c r="E53" s="1279"/>
      <c r="F53" s="1279"/>
      <c r="G53" s="1279"/>
      <c r="H53" s="1279"/>
      <c r="I53" s="309"/>
      <c r="J53" s="309"/>
      <c r="K53" s="309"/>
      <c r="L53" s="309"/>
      <c r="M53" s="1277">
        <f>M47</f>
        <v>0</v>
      </c>
      <c r="N53" s="1277"/>
      <c r="P53" s="1297"/>
    </row>
    <row r="54" spans="2:16" ht="8.25" customHeight="1">
      <c r="B54" s="156"/>
      <c r="J54" s="249"/>
      <c r="P54" s="1297"/>
    </row>
    <row r="55" spans="2:16" ht="35.25" customHeight="1">
      <c r="B55" s="175" t="s">
        <v>88</v>
      </c>
      <c r="C55" s="249"/>
      <c r="D55" s="249"/>
      <c r="E55" s="249"/>
      <c r="F55" s="249"/>
      <c r="G55" s="249"/>
      <c r="H55" s="249"/>
      <c r="I55" s="249"/>
      <c r="K55" s="309"/>
      <c r="L55" s="510"/>
      <c r="M55" s="1275" t="str">
        <f>IF(OR('Pg 19 - Part 8 (1)'!Q61&gt;0,C9="x"),"0.00",IF(M51=" ","0.00",M51*M53))</f>
        <v>0.00</v>
      </c>
      <c r="N55" s="1276"/>
      <c r="P55" s="151"/>
    </row>
    <row r="56" spans="2:16" ht="8.25" customHeight="1">
      <c r="B56" s="150"/>
      <c r="C56" s="149"/>
      <c r="D56" s="149"/>
      <c r="E56" s="149"/>
      <c r="F56" s="149"/>
      <c r="G56" s="149"/>
      <c r="H56" s="149"/>
      <c r="I56" s="149"/>
      <c r="J56" s="19"/>
      <c r="K56" s="149"/>
      <c r="L56" s="149"/>
      <c r="M56" s="149"/>
      <c r="N56" s="149"/>
      <c r="O56" s="149"/>
      <c r="P56" s="147"/>
    </row>
    <row r="57" spans="2:16">
      <c r="J57" s="1"/>
    </row>
    <row r="58" spans="2:16">
      <c r="J58" s="1"/>
    </row>
    <row r="59" spans="2:16">
      <c r="B59" s="1"/>
      <c r="C59" s="1"/>
      <c r="D59" s="1"/>
    </row>
    <row r="60" spans="2:16">
      <c r="B60" s="1"/>
      <c r="C60" s="1"/>
      <c r="D60" s="1"/>
    </row>
    <row r="61" spans="2:16">
      <c r="B61" s="1"/>
      <c r="C61" s="1"/>
      <c r="D61" s="1"/>
    </row>
    <row r="62" spans="2:16">
      <c r="F62" s="1"/>
    </row>
    <row r="63" spans="2:16">
      <c r="N63" s="1"/>
    </row>
    <row r="64" spans="2:16">
      <c r="N64" s="1"/>
    </row>
    <row r="65" spans="2:14">
      <c r="B65" s="1"/>
      <c r="C65" s="1"/>
      <c r="D65" s="1"/>
      <c r="L65" s="1"/>
      <c r="N65" s="1"/>
    </row>
    <row r="66" spans="2:14">
      <c r="M66" s="1"/>
      <c r="N66" s="1"/>
    </row>
    <row r="67" spans="2:14">
      <c r="B67" s="1"/>
      <c r="C67" s="1"/>
      <c r="D67" s="1"/>
      <c r="L67" s="1"/>
      <c r="N67" s="1"/>
    </row>
    <row r="68" spans="2:14">
      <c r="L68" s="1"/>
      <c r="N68" s="1"/>
    </row>
    <row r="69" spans="2:14">
      <c r="N69" s="1"/>
    </row>
    <row r="70" spans="2:14">
      <c r="B70" s="1"/>
      <c r="C70" s="1"/>
      <c r="D70" s="1"/>
    </row>
    <row r="71" spans="2:14">
      <c r="N71" s="1"/>
    </row>
    <row r="72" spans="2:14">
      <c r="N72" s="1"/>
    </row>
    <row r="73" spans="2:14">
      <c r="B73" s="1"/>
      <c r="C73" s="1"/>
      <c r="D73" s="1"/>
      <c r="L73" s="1"/>
    </row>
  </sheetData>
  <sheetProtection algorithmName="SHA-512" hashValue="Ua4usAyCsJzdyiyBnYv+T3Oxf2Bqt8o9aMvX+WZo2BF/EagMVMK1uQkip/MYkZzNVWjS6xiZQRhKewLHyCJljQ==" saltValue="GcGxq0dN7Zi4TwpYRS5yLw==" spinCount="100000" sheet="1" objects="1" scenarios="1"/>
  <mergeCells count="37">
    <mergeCell ref="P48:P54"/>
    <mergeCell ref="E31:N31"/>
    <mergeCell ref="B32:D32"/>
    <mergeCell ref="B6:N6"/>
    <mergeCell ref="C15:D15"/>
    <mergeCell ref="E15:N15"/>
    <mergeCell ref="E16:N16"/>
    <mergeCell ref="E29:N29"/>
    <mergeCell ref="M42:N42"/>
    <mergeCell ref="B42:L42"/>
    <mergeCell ref="C35:D35"/>
    <mergeCell ref="C34:D34"/>
    <mergeCell ref="B33:D33"/>
    <mergeCell ref="P3:P4"/>
    <mergeCell ref="B3:H3"/>
    <mergeCell ref="P7:P11"/>
    <mergeCell ref="B13:O13"/>
    <mergeCell ref="B8:N8"/>
    <mergeCell ref="D11:N11"/>
    <mergeCell ref="M4:O4"/>
    <mergeCell ref="B7:O7"/>
    <mergeCell ref="M55:N55"/>
    <mergeCell ref="C36:D36"/>
    <mergeCell ref="C37:D37"/>
    <mergeCell ref="C38:D38"/>
    <mergeCell ref="C39:D39"/>
    <mergeCell ref="M53:N53"/>
    <mergeCell ref="B53:H53"/>
    <mergeCell ref="M52:N52"/>
    <mergeCell ref="M51:N51"/>
    <mergeCell ref="M50:N50"/>
    <mergeCell ref="M49:N49"/>
    <mergeCell ref="B48:J48"/>
    <mergeCell ref="B47:L47"/>
    <mergeCell ref="M46:N46"/>
    <mergeCell ref="M45:N45"/>
    <mergeCell ref="B44:O44"/>
  </mergeCells>
  <dataValidations count="1">
    <dataValidation type="list" allowBlank="1" showInputMessage="1" showErrorMessage="1" sqref="C9" xr:uid="{00000000-0002-0000-2900-000000000000}">
      <formula1>"X"</formula1>
    </dataValidation>
  </dataValidations>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J53"/>
  <sheetViews>
    <sheetView showGridLines="0" workbookViewId="0">
      <selection activeCell="C7" sqref="C7:G9"/>
    </sheetView>
  </sheetViews>
  <sheetFormatPr defaultColWidth="9.140625" defaultRowHeight="15"/>
  <cols>
    <col min="1" max="1" width="10.5703125" customWidth="1"/>
    <col min="2" max="2" width="1.42578125" customWidth="1"/>
    <col min="3" max="3" width="70" customWidth="1"/>
    <col min="4" max="6" width="13.5703125" customWidth="1"/>
    <col min="7" max="7" width="17" customWidth="1"/>
    <col min="9" max="10" width="18.42578125" customWidth="1"/>
  </cols>
  <sheetData>
    <row r="1" spans="1:10">
      <c r="G1" s="684" t="str">
        <f>CONCATENATE("ACCOUNTING PERIOD:  ",'General Data Input tab'!$D$2)</f>
        <v>ACCOUNTING PERIOD:  0</v>
      </c>
    </row>
    <row r="2" spans="1:10">
      <c r="B2" s="23" t="s">
        <v>809</v>
      </c>
      <c r="C2" s="1"/>
    </row>
    <row r="3" spans="1:10" ht="15.75">
      <c r="B3" s="2"/>
      <c r="C3" s="76" t="s">
        <v>637</v>
      </c>
      <c r="D3" s="76"/>
      <c r="E3" s="3"/>
      <c r="F3" s="666"/>
      <c r="G3" s="667" t="s">
        <v>410</v>
      </c>
    </row>
    <row r="4" spans="1:10" s="254" customFormat="1" ht="21" customHeight="1">
      <c r="B4" s="372"/>
      <c r="C4" s="679">
        <f>'General Data Input tab'!C17</f>
        <v>0</v>
      </c>
      <c r="E4" s="680"/>
      <c r="F4" s="681"/>
      <c r="G4" s="682" t="str">
        <f>IF('General Data Input tab'!M14&gt;0,'General Data Input tab'!M14," ")</f>
        <v xml:space="preserve"> </v>
      </c>
    </row>
    <row r="5" spans="1:10" ht="3.75" customHeight="1">
      <c r="B5" s="56"/>
      <c r="C5" s="29"/>
      <c r="D5" s="29"/>
      <c r="E5" s="3"/>
      <c r="G5" s="62"/>
      <c r="I5" s="1"/>
      <c r="J5" s="1"/>
    </row>
    <row r="6" spans="1:10" ht="6.75" customHeight="1">
      <c r="B6" s="56"/>
      <c r="C6" s="29"/>
      <c r="D6" s="29"/>
      <c r="E6" s="3"/>
      <c r="F6" s="3"/>
      <c r="G6" s="11"/>
      <c r="I6" s="1"/>
      <c r="J6" s="1"/>
    </row>
    <row r="7" spans="1:10" ht="20.100000000000001" customHeight="1">
      <c r="B7" s="12"/>
      <c r="C7" s="900" t="s">
        <v>907</v>
      </c>
      <c r="D7" s="900"/>
      <c r="E7" s="900"/>
      <c r="F7" s="900"/>
      <c r="G7" s="901"/>
    </row>
    <row r="8" spans="1:10" ht="12.95" customHeight="1">
      <c r="B8" s="12"/>
      <c r="C8" s="900"/>
      <c r="D8" s="900"/>
      <c r="E8" s="900"/>
      <c r="F8" s="900"/>
      <c r="G8" s="901"/>
    </row>
    <row r="9" spans="1:10" ht="12.95" customHeight="1">
      <c r="B9" s="5"/>
      <c r="C9" s="902"/>
      <c r="D9" s="902"/>
      <c r="E9" s="902"/>
      <c r="F9" s="902"/>
      <c r="G9" s="903"/>
    </row>
    <row r="10" spans="1:10" ht="18" customHeight="1">
      <c r="B10" s="904"/>
      <c r="C10" s="905"/>
      <c r="D10" s="905"/>
      <c r="E10" s="905"/>
      <c r="F10" s="905"/>
      <c r="G10" s="906"/>
    </row>
    <row r="11" spans="1:10" ht="18" customHeight="1">
      <c r="B11" s="907"/>
      <c r="C11" s="908"/>
      <c r="D11" s="908"/>
      <c r="E11" s="908"/>
      <c r="F11" s="908"/>
      <c r="G11" s="909"/>
    </row>
    <row r="12" spans="1:10" ht="18" customHeight="1">
      <c r="B12" s="907"/>
      <c r="C12" s="908"/>
      <c r="D12" s="908"/>
      <c r="E12" s="908"/>
      <c r="F12" s="908"/>
      <c r="G12" s="909"/>
    </row>
    <row r="13" spans="1:10" ht="18" customHeight="1">
      <c r="B13" s="907"/>
      <c r="C13" s="908"/>
      <c r="D13" s="908"/>
      <c r="E13" s="908"/>
      <c r="F13" s="908"/>
      <c r="G13" s="909"/>
    </row>
    <row r="14" spans="1:10" ht="18" customHeight="1">
      <c r="B14" s="907"/>
      <c r="C14" s="908"/>
      <c r="D14" s="908"/>
      <c r="E14" s="908"/>
      <c r="F14" s="908"/>
      <c r="G14" s="909"/>
    </row>
    <row r="15" spans="1:10" ht="18" customHeight="1">
      <c r="A15" s="899"/>
      <c r="B15" s="907"/>
      <c r="C15" s="908"/>
      <c r="D15" s="908"/>
      <c r="E15" s="908"/>
      <c r="F15" s="908"/>
      <c r="G15" s="909"/>
      <c r="I15" s="742"/>
      <c r="J15" s="741"/>
    </row>
    <row r="16" spans="1:10" ht="18" customHeight="1">
      <c r="A16" s="899"/>
      <c r="B16" s="907"/>
      <c r="C16" s="908"/>
      <c r="D16" s="908"/>
      <c r="E16" s="908"/>
      <c r="F16" s="908"/>
      <c r="G16" s="909"/>
      <c r="I16" s="742"/>
      <c r="J16" s="741"/>
    </row>
    <row r="17" spans="1:7" ht="18" customHeight="1">
      <c r="A17" s="899"/>
      <c r="B17" s="907"/>
      <c r="C17" s="908"/>
      <c r="D17" s="908"/>
      <c r="E17" s="908"/>
      <c r="F17" s="908"/>
      <c r="G17" s="909"/>
    </row>
    <row r="18" spans="1:7" ht="18" customHeight="1">
      <c r="A18" s="899"/>
      <c r="B18" s="907"/>
      <c r="C18" s="908"/>
      <c r="D18" s="908"/>
      <c r="E18" s="908"/>
      <c r="F18" s="908"/>
      <c r="G18" s="909"/>
    </row>
    <row r="19" spans="1:7" ht="18" customHeight="1">
      <c r="A19" s="899"/>
      <c r="B19" s="907"/>
      <c r="C19" s="908"/>
      <c r="D19" s="908"/>
      <c r="E19" s="908"/>
      <c r="F19" s="908"/>
      <c r="G19" s="909"/>
    </row>
    <row r="20" spans="1:7" ht="18" customHeight="1">
      <c r="A20" s="899"/>
      <c r="B20" s="907"/>
      <c r="C20" s="908"/>
      <c r="D20" s="908"/>
      <c r="E20" s="908"/>
      <c r="F20" s="908"/>
      <c r="G20" s="909"/>
    </row>
    <row r="21" spans="1:7" ht="18" customHeight="1">
      <c r="A21" s="899"/>
      <c r="B21" s="907"/>
      <c r="C21" s="908"/>
      <c r="D21" s="908"/>
      <c r="E21" s="908"/>
      <c r="F21" s="908"/>
      <c r="G21" s="909"/>
    </row>
    <row r="22" spans="1:7" ht="18" customHeight="1">
      <c r="A22" s="899"/>
      <c r="B22" s="907"/>
      <c r="C22" s="908"/>
      <c r="D22" s="908"/>
      <c r="E22" s="908"/>
      <c r="F22" s="908"/>
      <c r="G22" s="909"/>
    </row>
    <row r="23" spans="1:7" ht="18" customHeight="1">
      <c r="B23" s="907"/>
      <c r="C23" s="908"/>
      <c r="D23" s="908"/>
      <c r="E23" s="908"/>
      <c r="F23" s="908"/>
      <c r="G23" s="909"/>
    </row>
    <row r="24" spans="1:7" ht="18" customHeight="1">
      <c r="B24" s="907"/>
      <c r="C24" s="908"/>
      <c r="D24" s="908"/>
      <c r="E24" s="908"/>
      <c r="F24" s="908"/>
      <c r="G24" s="909"/>
    </row>
    <row r="25" spans="1:7" ht="18" customHeight="1">
      <c r="B25" s="907"/>
      <c r="C25" s="908"/>
      <c r="D25" s="908"/>
      <c r="E25" s="908"/>
      <c r="F25" s="908"/>
      <c r="G25" s="909"/>
    </row>
    <row r="26" spans="1:7" ht="18" customHeight="1">
      <c r="B26" s="907"/>
      <c r="C26" s="908"/>
      <c r="D26" s="908"/>
      <c r="E26" s="908"/>
      <c r="F26" s="908"/>
      <c r="G26" s="909"/>
    </row>
    <row r="27" spans="1:7" ht="18" customHeight="1">
      <c r="B27" s="907"/>
      <c r="C27" s="908"/>
      <c r="D27" s="908"/>
      <c r="E27" s="908"/>
      <c r="F27" s="908"/>
      <c r="G27" s="909"/>
    </row>
    <row r="28" spans="1:7" ht="18" customHeight="1">
      <c r="B28" s="907"/>
      <c r="C28" s="908"/>
      <c r="D28" s="908"/>
      <c r="E28" s="908"/>
      <c r="F28" s="908"/>
      <c r="G28" s="909"/>
    </row>
    <row r="29" spans="1:7" ht="18" customHeight="1">
      <c r="B29" s="907"/>
      <c r="C29" s="908"/>
      <c r="D29" s="908"/>
      <c r="E29" s="908"/>
      <c r="F29" s="908"/>
      <c r="G29" s="909"/>
    </row>
    <row r="30" spans="1:7" ht="18" customHeight="1">
      <c r="B30" s="907"/>
      <c r="C30" s="908"/>
      <c r="D30" s="908"/>
      <c r="E30" s="908"/>
      <c r="F30" s="908"/>
      <c r="G30" s="909"/>
    </row>
    <row r="31" spans="1:7" ht="18" customHeight="1">
      <c r="B31" s="907"/>
      <c r="C31" s="908"/>
      <c r="D31" s="908"/>
      <c r="E31" s="908"/>
      <c r="F31" s="908"/>
      <c r="G31" s="909"/>
    </row>
    <row r="32" spans="1:7" ht="18" customHeight="1">
      <c r="B32" s="907"/>
      <c r="C32" s="908"/>
      <c r="D32" s="908"/>
      <c r="E32" s="908"/>
      <c r="F32" s="908"/>
      <c r="G32" s="909"/>
    </row>
    <row r="33" spans="2:7" ht="18" customHeight="1">
      <c r="B33" s="907"/>
      <c r="C33" s="908"/>
      <c r="D33" s="908"/>
      <c r="E33" s="908"/>
      <c r="F33" s="908"/>
      <c r="G33" s="909"/>
    </row>
    <row r="34" spans="2:7" ht="18" customHeight="1">
      <c r="B34" s="907"/>
      <c r="C34" s="908"/>
      <c r="D34" s="908"/>
      <c r="E34" s="908"/>
      <c r="F34" s="908"/>
      <c r="G34" s="909"/>
    </row>
    <row r="35" spans="2:7" ht="18" customHeight="1">
      <c r="B35" s="907"/>
      <c r="C35" s="908"/>
      <c r="D35" s="908"/>
      <c r="E35" s="908"/>
      <c r="F35" s="908"/>
      <c r="G35" s="909"/>
    </row>
    <row r="36" spans="2:7" ht="18" customHeight="1">
      <c r="B36" s="907"/>
      <c r="C36" s="908"/>
      <c r="D36" s="908"/>
      <c r="E36" s="908"/>
      <c r="F36" s="908"/>
      <c r="G36" s="909"/>
    </row>
    <row r="37" spans="2:7" ht="18" customHeight="1">
      <c r="B37" s="907"/>
      <c r="C37" s="908"/>
      <c r="D37" s="908"/>
      <c r="E37" s="908"/>
      <c r="F37" s="908"/>
      <c r="G37" s="909"/>
    </row>
    <row r="38" spans="2:7" ht="18" customHeight="1">
      <c r="B38" s="907"/>
      <c r="C38" s="908"/>
      <c r="D38" s="908"/>
      <c r="E38" s="908"/>
      <c r="F38" s="908"/>
      <c r="G38" s="909"/>
    </row>
    <row r="39" spans="2:7" ht="18" customHeight="1">
      <c r="B39" s="907"/>
      <c r="C39" s="908"/>
      <c r="D39" s="908"/>
      <c r="E39" s="908"/>
      <c r="F39" s="908"/>
      <c r="G39" s="909"/>
    </row>
    <row r="40" spans="2:7" ht="18" customHeight="1">
      <c r="B40" s="907"/>
      <c r="C40" s="908"/>
      <c r="D40" s="908"/>
      <c r="E40" s="908"/>
      <c r="F40" s="908"/>
      <c r="G40" s="909"/>
    </row>
    <row r="41" spans="2:7" ht="18" customHeight="1">
      <c r="B41" s="907"/>
      <c r="C41" s="908"/>
      <c r="D41" s="908"/>
      <c r="E41" s="908"/>
      <c r="F41" s="908"/>
      <c r="G41" s="909"/>
    </row>
    <row r="42" spans="2:7" ht="18" customHeight="1">
      <c r="B42" s="907"/>
      <c r="C42" s="908"/>
      <c r="D42" s="908"/>
      <c r="E42" s="908"/>
      <c r="F42" s="908"/>
      <c r="G42" s="909"/>
    </row>
    <row r="43" spans="2:7" ht="18" customHeight="1">
      <c r="B43" s="907"/>
      <c r="C43" s="908"/>
      <c r="D43" s="908"/>
      <c r="E43" s="908"/>
      <c r="F43" s="908"/>
      <c r="G43" s="909"/>
    </row>
    <row r="44" spans="2:7" ht="18" customHeight="1">
      <c r="B44" s="907"/>
      <c r="C44" s="908"/>
      <c r="D44" s="908"/>
      <c r="E44" s="908"/>
      <c r="F44" s="908"/>
      <c r="G44" s="909"/>
    </row>
    <row r="45" spans="2:7" ht="18" customHeight="1">
      <c r="B45" s="907"/>
      <c r="C45" s="908"/>
      <c r="D45" s="908"/>
      <c r="E45" s="908"/>
      <c r="F45" s="908"/>
      <c r="G45" s="909"/>
    </row>
    <row r="46" spans="2:7" ht="18" customHeight="1">
      <c r="B46" s="907"/>
      <c r="C46" s="908"/>
      <c r="D46" s="908"/>
      <c r="E46" s="908"/>
      <c r="F46" s="908"/>
      <c r="G46" s="909"/>
    </row>
    <row r="47" spans="2:7" ht="18" customHeight="1">
      <c r="B47" s="907"/>
      <c r="C47" s="908"/>
      <c r="D47" s="908"/>
      <c r="E47" s="908"/>
      <c r="F47" s="908"/>
      <c r="G47" s="909"/>
    </row>
    <row r="48" spans="2:7" ht="18" customHeight="1">
      <c r="B48" s="907"/>
      <c r="C48" s="908"/>
      <c r="D48" s="908"/>
      <c r="E48" s="908"/>
      <c r="F48" s="908"/>
      <c r="G48" s="909"/>
    </row>
    <row r="49" spans="2:7" ht="18" customHeight="1">
      <c r="B49" s="907"/>
      <c r="C49" s="908"/>
      <c r="D49" s="908"/>
      <c r="E49" s="908"/>
      <c r="F49" s="908"/>
      <c r="G49" s="909"/>
    </row>
    <row r="50" spans="2:7" ht="18" customHeight="1">
      <c r="B50" s="907"/>
      <c r="C50" s="908"/>
      <c r="D50" s="908"/>
      <c r="E50" s="908"/>
      <c r="F50" s="908"/>
      <c r="G50" s="909"/>
    </row>
    <row r="51" spans="2:7" ht="18" customHeight="1">
      <c r="B51" s="907"/>
      <c r="C51" s="908"/>
      <c r="D51" s="908"/>
      <c r="E51" s="908"/>
      <c r="F51" s="908"/>
      <c r="G51" s="909"/>
    </row>
    <row r="52" spans="2:7" ht="18" customHeight="1">
      <c r="B52" s="907"/>
      <c r="C52" s="908"/>
      <c r="D52" s="908"/>
      <c r="E52" s="908"/>
      <c r="F52" s="908"/>
      <c r="G52" s="909"/>
    </row>
    <row r="53" spans="2:7" ht="18" customHeight="1">
      <c r="B53" s="910"/>
      <c r="C53" s="911"/>
      <c r="D53" s="911"/>
      <c r="E53" s="911"/>
      <c r="F53" s="911"/>
      <c r="G53" s="912"/>
    </row>
  </sheetData>
  <sheetProtection formatCells="0" formatRows="0" insertRows="0" deleteRows="0"/>
  <mergeCells count="3">
    <mergeCell ref="A15:A22"/>
    <mergeCell ref="C7:G9"/>
    <mergeCell ref="B10:G53"/>
  </mergeCells>
  <printOptions horizontalCentered="1"/>
  <pageMargins left="0" right="0" top="0.25" bottom="0.5" header="0.3" footer="0.3"/>
  <pageSetup scale="78" fitToHeight="100" orientation="portrait" r:id="rId1"/>
  <headerFooter>
    <oddFooter>&amp;L&amp;9U.S. Copyright Office&amp;R&amp;9Form SA3E Long Form (Rev. 05-17)</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P86"/>
  <sheetViews>
    <sheetView showGridLines="0" topLeftCell="A53" workbookViewId="0"/>
  </sheetViews>
  <sheetFormatPr defaultColWidth="9.140625" defaultRowHeight="14.25"/>
  <cols>
    <col min="1" max="1" width="9.140625" style="146" customWidth="1"/>
    <col min="2" max="2" width="3.140625" style="146" customWidth="1"/>
    <col min="3" max="3" width="2.140625" style="146" customWidth="1"/>
    <col min="4" max="4" width="10" style="146" customWidth="1"/>
    <col min="5" max="5" width="13.85546875" style="146" customWidth="1"/>
    <col min="6" max="6" width="9.85546875" style="146" customWidth="1"/>
    <col min="7" max="7" width="0.85546875" style="146" customWidth="1"/>
    <col min="8" max="8" width="11.42578125" style="146" customWidth="1"/>
    <col min="9" max="9" width="14.42578125" style="146" customWidth="1"/>
    <col min="10" max="10" width="10.42578125" style="146" customWidth="1"/>
    <col min="11" max="11" width="0.5703125" style="146" customWidth="1"/>
    <col min="12" max="12" width="11.42578125" style="146" customWidth="1"/>
    <col min="13" max="13" width="13.85546875" style="146" customWidth="1"/>
    <col min="14" max="14" width="9.85546875" style="146" customWidth="1"/>
    <col min="15" max="15" width="1.42578125" style="146" customWidth="1"/>
    <col min="16" max="16" width="15.42578125" style="146" customWidth="1"/>
    <col min="17" max="20" width="12" style="146" customWidth="1"/>
    <col min="21" max="21" width="9.140625" style="146" customWidth="1"/>
    <col min="22" max="16384" width="9.140625" style="146"/>
  </cols>
  <sheetData>
    <row r="1" spans="2:16" ht="15">
      <c r="B1" s="23" t="s">
        <v>406</v>
      </c>
      <c r="C1" s="23"/>
      <c r="D1" s="23"/>
      <c r="P1" s="684" t="str">
        <f>CONCATENATE("ACCOUNTING PERIOD:  ",'General Data Input tab'!$D$2)</f>
        <v>ACCOUNTING PERIOD:  0</v>
      </c>
    </row>
    <row r="2" spans="2:16" ht="6.75" customHeight="1">
      <c r="E2" s="164"/>
      <c r="F2" s="164"/>
      <c r="G2" s="164"/>
      <c r="H2" s="164"/>
      <c r="I2" s="164"/>
      <c r="J2" s="164"/>
      <c r="K2" s="164"/>
      <c r="L2" s="164"/>
      <c r="M2" s="164"/>
      <c r="N2" s="164"/>
      <c r="O2" s="164"/>
    </row>
    <row r="3" spans="2:16" ht="15" customHeight="1">
      <c r="B3" s="1288" t="s">
        <v>637</v>
      </c>
      <c r="C3" s="1289"/>
      <c r="D3" s="1289"/>
      <c r="E3" s="1289"/>
      <c r="F3" s="1289"/>
      <c r="G3" s="1289"/>
      <c r="H3" s="1289"/>
      <c r="I3" s="194"/>
      <c r="J3" s="194"/>
      <c r="K3" s="194"/>
      <c r="L3" s="194"/>
      <c r="M3" s="194"/>
      <c r="N3" s="194"/>
      <c r="O3" s="667" t="s">
        <v>410</v>
      </c>
      <c r="P3" s="1008" t="s">
        <v>638</v>
      </c>
    </row>
    <row r="4" spans="2:16" ht="21.2" customHeight="1">
      <c r="B4" s="537">
        <f>'General Data Input tab'!C17</f>
        <v>0</v>
      </c>
      <c r="C4" s="662"/>
      <c r="D4" s="662"/>
      <c r="E4" s="538"/>
      <c r="F4" s="538"/>
      <c r="G4" s="538"/>
      <c r="H4" s="538"/>
      <c r="I4" s="538"/>
      <c r="J4" s="538"/>
      <c r="K4" s="538"/>
      <c r="L4" s="538"/>
      <c r="M4" s="995" t="str">
        <f>IF('General Data Input tab'!K14&gt;0,'General Data Input tab'!K14," ")</f>
        <v xml:space="preserve"> </v>
      </c>
      <c r="N4" s="995"/>
      <c r="O4" s="996"/>
      <c r="P4" s="1009"/>
    </row>
    <row r="5" spans="2:16" ht="4.5" customHeight="1">
      <c r="B5" s="196"/>
      <c r="C5" s="264"/>
      <c r="D5" s="264"/>
      <c r="E5" s="264"/>
      <c r="F5" s="264"/>
      <c r="G5" s="264"/>
      <c r="H5" s="264"/>
      <c r="I5" s="264"/>
      <c r="J5" s="264"/>
      <c r="K5" s="264"/>
      <c r="L5" s="264"/>
      <c r="M5" s="264"/>
      <c r="N5" s="264"/>
      <c r="O5" s="192"/>
      <c r="P5" s="441"/>
    </row>
    <row r="6" spans="2:16" ht="17.25" customHeight="1">
      <c r="B6" s="1292" t="s">
        <v>407</v>
      </c>
      <c r="C6" s="1293"/>
      <c r="D6" s="1293"/>
      <c r="E6" s="1293"/>
      <c r="F6" s="1293"/>
      <c r="G6" s="1293"/>
      <c r="H6" s="1293"/>
      <c r="I6" s="1293"/>
      <c r="J6" s="1293"/>
      <c r="K6" s="1293"/>
      <c r="L6" s="1293"/>
      <c r="M6" s="1293"/>
      <c r="N6" s="1293"/>
      <c r="O6" s="1293"/>
      <c r="P6" s="1313">
        <v>6</v>
      </c>
    </row>
    <row r="7" spans="2:16" ht="18.75" customHeight="1">
      <c r="B7" s="1299" t="s">
        <v>269</v>
      </c>
      <c r="C7" s="1315"/>
      <c r="D7" s="1301"/>
      <c r="E7" s="511" t="s">
        <v>271</v>
      </c>
      <c r="F7" s="511" t="s">
        <v>772</v>
      </c>
      <c r="G7" s="512"/>
      <c r="H7" s="513" t="s">
        <v>269</v>
      </c>
      <c r="I7" s="511" t="s">
        <v>271</v>
      </c>
      <c r="J7" s="512" t="s">
        <v>772</v>
      </c>
      <c r="K7" s="512"/>
      <c r="L7" s="512" t="s">
        <v>269</v>
      </c>
      <c r="M7" s="511" t="s">
        <v>271</v>
      </c>
      <c r="N7" s="511" t="s">
        <v>772</v>
      </c>
      <c r="O7" s="657"/>
      <c r="P7" s="1314"/>
    </row>
    <row r="8" spans="2:16" s="504" customFormat="1">
      <c r="B8" s="1310" t="s">
        <v>308</v>
      </c>
      <c r="C8" s="1316"/>
      <c r="D8" s="1312"/>
      <c r="E8" s="514" t="s">
        <v>270</v>
      </c>
      <c r="F8" s="514"/>
      <c r="G8" s="515"/>
      <c r="H8" s="516" t="s">
        <v>308</v>
      </c>
      <c r="I8" s="514" t="s">
        <v>270</v>
      </c>
      <c r="J8" s="515"/>
      <c r="K8" s="515"/>
      <c r="L8" s="515" t="s">
        <v>308</v>
      </c>
      <c r="M8" s="514" t="s">
        <v>270</v>
      </c>
      <c r="N8" s="520"/>
      <c r="O8" s="658"/>
      <c r="P8" s="1314"/>
    </row>
    <row r="9" spans="2:16" ht="15.95" customHeight="1">
      <c r="B9" s="57"/>
      <c r="C9" s="1308"/>
      <c r="D9" s="1309"/>
      <c r="E9" s="601"/>
      <c r="F9" s="518" t="str">
        <f>IF(C9&gt;0,VLOOKUP(C9,Signals,5,FALSE)," ")</f>
        <v xml:space="preserve"> </v>
      </c>
      <c r="G9" s="519"/>
      <c r="H9" s="529"/>
      <c r="I9" s="601"/>
      <c r="J9" s="518" t="str">
        <f>IF(H9&gt;0,VLOOKUP(H9,Signals,5,FALSE)," ")</f>
        <v xml:space="preserve"> </v>
      </c>
      <c r="K9" s="517"/>
      <c r="L9" s="529"/>
      <c r="M9" s="603"/>
      <c r="N9" s="522" t="str">
        <f>IF(L9&gt;0,VLOOKUP(L9,Signals,5,FALSE)," ")</f>
        <v xml:space="preserve"> </v>
      </c>
      <c r="O9" s="659"/>
      <c r="P9" s="1290" t="s">
        <v>774</v>
      </c>
    </row>
    <row r="10" spans="2:16" ht="15.95" customHeight="1">
      <c r="B10" s="508"/>
      <c r="C10" s="1254"/>
      <c r="D10" s="1255"/>
      <c r="E10" s="602"/>
      <c r="F10" s="518" t="str">
        <f>IF(C10&gt;0,VLOOKUP(C10,Signals,5,FALSE)," ")</f>
        <v xml:space="preserve"> </v>
      </c>
      <c r="G10" s="519"/>
      <c r="H10" s="530"/>
      <c r="I10" s="602"/>
      <c r="J10" s="518" t="str">
        <f>IF(H10&gt;0,VLOOKUP(H10,Signals,5,FALSE)," ")</f>
        <v xml:space="preserve"> </v>
      </c>
      <c r="K10" s="519"/>
      <c r="L10" s="530"/>
      <c r="M10" s="540"/>
      <c r="N10" s="526" t="str">
        <f>IF(L10&gt;0,VLOOKUP(L10,Signals,5,FALSE)," ")</f>
        <v xml:space="preserve"> </v>
      </c>
      <c r="O10" s="660"/>
      <c r="P10" s="1290"/>
    </row>
    <row r="11" spans="2:16" ht="15.95" customHeight="1">
      <c r="B11" s="57"/>
      <c r="C11" s="1254"/>
      <c r="D11" s="1255"/>
      <c r="E11" s="601"/>
      <c r="F11" s="518" t="str">
        <f>IF(C11&gt;0,VLOOKUP(C11,Signals,5,FALSE)," ")</f>
        <v xml:space="preserve"> </v>
      </c>
      <c r="G11" s="517"/>
      <c r="H11" s="529"/>
      <c r="I11" s="601"/>
      <c r="J11" s="518" t="str">
        <f>IF(H11&gt;0,VLOOKUP(H11,Signals,5,FALSE)," ")</f>
        <v xml:space="preserve"> </v>
      </c>
      <c r="K11" s="517"/>
      <c r="L11" s="529"/>
      <c r="M11" s="603"/>
      <c r="N11" s="526" t="str">
        <f>IF(L11&gt;0,VLOOKUP(L11,Signals,5,FALSE)," ")</f>
        <v xml:space="preserve"> </v>
      </c>
      <c r="O11" s="660"/>
      <c r="P11" s="91"/>
    </row>
    <row r="12" spans="2:16" ht="15.95" customHeight="1">
      <c r="B12" s="508"/>
      <c r="C12" s="1254"/>
      <c r="D12" s="1255"/>
      <c r="E12" s="602"/>
      <c r="F12" s="518" t="str">
        <f t="shared" ref="F12:F63" si="0">IF(C12&gt;0,VLOOKUP(C12,Signals,5,FALSE)," ")</f>
        <v xml:space="preserve"> </v>
      </c>
      <c r="G12" s="519"/>
      <c r="H12" s="530"/>
      <c r="I12" s="602"/>
      <c r="J12" s="518" t="str">
        <f t="shared" ref="J12:J63" si="1">IF(H12&gt;0,VLOOKUP(H12,Signals,5,FALSE)," ")</f>
        <v xml:space="preserve"> </v>
      </c>
      <c r="K12" s="519"/>
      <c r="L12" s="530"/>
      <c r="M12" s="540"/>
      <c r="N12" s="526" t="str">
        <f t="shared" ref="N12:N63" si="2">IF(L12&gt;0,VLOOKUP(L12,Signals,5,FALSE)," ")</f>
        <v xml:space="preserve"> </v>
      </c>
      <c r="O12" s="660"/>
      <c r="P12" s="91"/>
    </row>
    <row r="13" spans="2:16" ht="15.95" customHeight="1">
      <c r="B13" s="508"/>
      <c r="C13" s="1254"/>
      <c r="D13" s="1255"/>
      <c r="E13" s="602"/>
      <c r="F13" s="518" t="str">
        <f t="shared" si="0"/>
        <v xml:space="preserve"> </v>
      </c>
      <c r="G13" s="519"/>
      <c r="H13" s="530"/>
      <c r="I13" s="602"/>
      <c r="J13" s="518" t="str">
        <f t="shared" si="1"/>
        <v xml:space="preserve"> </v>
      </c>
      <c r="K13" s="519"/>
      <c r="L13" s="530"/>
      <c r="M13" s="540"/>
      <c r="N13" s="526" t="str">
        <f t="shared" si="2"/>
        <v xml:space="preserve"> </v>
      </c>
      <c r="O13" s="660"/>
      <c r="P13" s="91"/>
    </row>
    <row r="14" spans="2:16" ht="15.95" customHeight="1">
      <c r="B14" s="508"/>
      <c r="C14" s="1254"/>
      <c r="D14" s="1255"/>
      <c r="E14" s="602"/>
      <c r="F14" s="518" t="str">
        <f t="shared" si="0"/>
        <v xml:space="preserve"> </v>
      </c>
      <c r="G14" s="519"/>
      <c r="H14" s="530"/>
      <c r="I14" s="602"/>
      <c r="J14" s="518" t="str">
        <f t="shared" si="1"/>
        <v xml:space="preserve"> </v>
      </c>
      <c r="K14" s="519"/>
      <c r="L14" s="530"/>
      <c r="M14" s="540"/>
      <c r="N14" s="526" t="str">
        <f t="shared" si="2"/>
        <v xml:space="preserve"> </v>
      </c>
      <c r="O14" s="660"/>
      <c r="P14" s="91"/>
    </row>
    <row r="15" spans="2:16" ht="15.95" customHeight="1">
      <c r="B15" s="508"/>
      <c r="C15" s="1254"/>
      <c r="D15" s="1255"/>
      <c r="E15" s="602"/>
      <c r="F15" s="518" t="str">
        <f t="shared" si="0"/>
        <v xml:space="preserve"> </v>
      </c>
      <c r="G15" s="519"/>
      <c r="H15" s="530"/>
      <c r="I15" s="602"/>
      <c r="J15" s="518" t="str">
        <f t="shared" si="1"/>
        <v xml:space="preserve"> </v>
      </c>
      <c r="K15" s="519"/>
      <c r="L15" s="530"/>
      <c r="M15" s="540"/>
      <c r="N15" s="526" t="str">
        <f t="shared" si="2"/>
        <v xml:space="preserve"> </v>
      </c>
      <c r="O15" s="660"/>
      <c r="P15" s="91"/>
    </row>
    <row r="16" spans="2:16" ht="15.95" customHeight="1">
      <c r="B16" s="508"/>
      <c r="C16" s="1254"/>
      <c r="D16" s="1255"/>
      <c r="E16" s="602"/>
      <c r="F16" s="518" t="str">
        <f t="shared" si="0"/>
        <v xml:space="preserve"> </v>
      </c>
      <c r="G16" s="519"/>
      <c r="H16" s="530"/>
      <c r="I16" s="602"/>
      <c r="J16" s="518" t="str">
        <f t="shared" si="1"/>
        <v xml:space="preserve"> </v>
      </c>
      <c r="K16" s="519"/>
      <c r="L16" s="530"/>
      <c r="M16" s="540"/>
      <c r="N16" s="526" t="str">
        <f t="shared" si="2"/>
        <v xml:space="preserve"> </v>
      </c>
      <c r="O16" s="660"/>
      <c r="P16" s="91"/>
    </row>
    <row r="17" spans="2:16" ht="15.95" customHeight="1">
      <c r="B17" s="508"/>
      <c r="C17" s="1254"/>
      <c r="D17" s="1255"/>
      <c r="E17" s="602"/>
      <c r="F17" s="518" t="str">
        <f t="shared" si="0"/>
        <v xml:space="preserve"> </v>
      </c>
      <c r="G17" s="519"/>
      <c r="H17" s="530"/>
      <c r="I17" s="602"/>
      <c r="J17" s="518" t="str">
        <f t="shared" si="1"/>
        <v xml:space="preserve"> </v>
      </c>
      <c r="K17" s="519"/>
      <c r="L17" s="530"/>
      <c r="M17" s="540"/>
      <c r="N17" s="526" t="str">
        <f t="shared" si="2"/>
        <v xml:space="preserve"> </v>
      </c>
      <c r="O17" s="660"/>
      <c r="P17" s="91"/>
    </row>
    <row r="18" spans="2:16" ht="15.95" customHeight="1">
      <c r="B18" s="508"/>
      <c r="C18" s="1254"/>
      <c r="D18" s="1255"/>
      <c r="E18" s="602"/>
      <c r="F18" s="518" t="str">
        <f t="shared" si="0"/>
        <v xml:space="preserve"> </v>
      </c>
      <c r="G18" s="519"/>
      <c r="H18" s="530"/>
      <c r="I18" s="602"/>
      <c r="J18" s="518" t="str">
        <f t="shared" si="1"/>
        <v xml:space="preserve"> </v>
      </c>
      <c r="K18" s="519"/>
      <c r="L18" s="530"/>
      <c r="M18" s="540"/>
      <c r="N18" s="526" t="str">
        <f t="shared" si="2"/>
        <v xml:space="preserve"> </v>
      </c>
      <c r="O18" s="660"/>
      <c r="P18" s="91"/>
    </row>
    <row r="19" spans="2:16" ht="15.95" customHeight="1">
      <c r="B19" s="508"/>
      <c r="C19" s="1254"/>
      <c r="D19" s="1255"/>
      <c r="E19" s="602"/>
      <c r="F19" s="518" t="str">
        <f t="shared" si="0"/>
        <v xml:space="preserve"> </v>
      </c>
      <c r="G19" s="519"/>
      <c r="H19" s="530"/>
      <c r="I19" s="602"/>
      <c r="J19" s="518" t="str">
        <f t="shared" si="1"/>
        <v xml:space="preserve"> </v>
      </c>
      <c r="K19" s="519"/>
      <c r="L19" s="530"/>
      <c r="M19" s="540"/>
      <c r="N19" s="526" t="str">
        <f t="shared" si="2"/>
        <v xml:space="preserve"> </v>
      </c>
      <c r="O19" s="660"/>
      <c r="P19" s="91"/>
    </row>
    <row r="20" spans="2:16" ht="15.95" customHeight="1">
      <c r="B20" s="508"/>
      <c r="C20" s="1254"/>
      <c r="D20" s="1255"/>
      <c r="E20" s="602"/>
      <c r="F20" s="518" t="str">
        <f t="shared" si="0"/>
        <v xml:space="preserve"> </v>
      </c>
      <c r="G20" s="519"/>
      <c r="H20" s="530"/>
      <c r="I20" s="602"/>
      <c r="J20" s="518" t="str">
        <f t="shared" si="1"/>
        <v xml:space="preserve"> </v>
      </c>
      <c r="K20" s="519"/>
      <c r="L20" s="530"/>
      <c r="M20" s="540"/>
      <c r="N20" s="526" t="str">
        <f t="shared" si="2"/>
        <v xml:space="preserve"> </v>
      </c>
      <c r="O20" s="660"/>
      <c r="P20" s="91"/>
    </row>
    <row r="21" spans="2:16" ht="15.95" customHeight="1">
      <c r="B21" s="508"/>
      <c r="C21" s="1254"/>
      <c r="D21" s="1255"/>
      <c r="E21" s="602"/>
      <c r="F21" s="518" t="str">
        <f t="shared" si="0"/>
        <v xml:space="preserve"> </v>
      </c>
      <c r="G21" s="519"/>
      <c r="H21" s="530"/>
      <c r="I21" s="602"/>
      <c r="J21" s="518" t="str">
        <f t="shared" si="1"/>
        <v xml:space="preserve"> </v>
      </c>
      <c r="K21" s="519"/>
      <c r="L21" s="530"/>
      <c r="M21" s="540"/>
      <c r="N21" s="526" t="str">
        <f t="shared" si="2"/>
        <v xml:space="preserve"> </v>
      </c>
      <c r="O21" s="660"/>
      <c r="P21" s="91"/>
    </row>
    <row r="22" spans="2:16" ht="15.95" customHeight="1">
      <c r="B22" s="508"/>
      <c r="C22" s="1254"/>
      <c r="D22" s="1255"/>
      <c r="E22" s="602"/>
      <c r="F22" s="518" t="str">
        <f t="shared" ref="F22:F38" si="3">IF(C22&gt;0,VLOOKUP(C22,Signals,5,FALSE)," ")</f>
        <v xml:space="preserve"> </v>
      </c>
      <c r="G22" s="519"/>
      <c r="H22" s="530"/>
      <c r="I22" s="602"/>
      <c r="J22" s="518" t="str">
        <f t="shared" ref="J22:J38" si="4">IF(H22&gt;0,VLOOKUP(H22,Signals,5,FALSE)," ")</f>
        <v xml:space="preserve"> </v>
      </c>
      <c r="K22" s="519"/>
      <c r="L22" s="530"/>
      <c r="M22" s="540"/>
      <c r="N22" s="526" t="str">
        <f t="shared" ref="N22:N38" si="5">IF(L22&gt;0,VLOOKUP(L22,Signals,5,FALSE)," ")</f>
        <v xml:space="preserve"> </v>
      </c>
      <c r="O22" s="660"/>
      <c r="P22" s="91"/>
    </row>
    <row r="23" spans="2:16" ht="15.95" customHeight="1">
      <c r="B23" s="508"/>
      <c r="C23" s="1254"/>
      <c r="D23" s="1255"/>
      <c r="E23" s="602"/>
      <c r="F23" s="518" t="str">
        <f t="shared" si="3"/>
        <v xml:space="preserve"> </v>
      </c>
      <c r="G23" s="519"/>
      <c r="H23" s="530"/>
      <c r="I23" s="602"/>
      <c r="J23" s="518" t="str">
        <f t="shared" si="4"/>
        <v xml:space="preserve"> </v>
      </c>
      <c r="K23" s="519"/>
      <c r="L23" s="530"/>
      <c r="M23" s="540"/>
      <c r="N23" s="526" t="str">
        <f t="shared" si="5"/>
        <v xml:space="preserve"> </v>
      </c>
      <c r="O23" s="660"/>
      <c r="P23" s="91"/>
    </row>
    <row r="24" spans="2:16" ht="15.95" customHeight="1">
      <c r="B24" s="508"/>
      <c r="C24" s="1254"/>
      <c r="D24" s="1255"/>
      <c r="E24" s="602"/>
      <c r="F24" s="518" t="str">
        <f t="shared" si="3"/>
        <v xml:space="preserve"> </v>
      </c>
      <c r="G24" s="519"/>
      <c r="H24" s="530"/>
      <c r="I24" s="602"/>
      <c r="J24" s="518" t="str">
        <f t="shared" si="4"/>
        <v xml:space="preserve"> </v>
      </c>
      <c r="K24" s="519"/>
      <c r="L24" s="530"/>
      <c r="M24" s="540"/>
      <c r="N24" s="526" t="str">
        <f t="shared" si="5"/>
        <v xml:space="preserve"> </v>
      </c>
      <c r="O24" s="660"/>
      <c r="P24" s="91"/>
    </row>
    <row r="25" spans="2:16" ht="15.95" customHeight="1">
      <c r="B25" s="508"/>
      <c r="C25" s="1254"/>
      <c r="D25" s="1255"/>
      <c r="E25" s="602"/>
      <c r="F25" s="518" t="str">
        <f t="shared" si="3"/>
        <v xml:space="preserve"> </v>
      </c>
      <c r="G25" s="519"/>
      <c r="H25" s="530"/>
      <c r="I25" s="602"/>
      <c r="J25" s="518" t="str">
        <f t="shared" si="4"/>
        <v xml:space="preserve"> </v>
      </c>
      <c r="K25" s="519"/>
      <c r="L25" s="530"/>
      <c r="M25" s="540"/>
      <c r="N25" s="526" t="str">
        <f t="shared" si="5"/>
        <v xml:space="preserve"> </v>
      </c>
      <c r="O25" s="660"/>
      <c r="P25" s="91"/>
    </row>
    <row r="26" spans="2:16" ht="15.95" customHeight="1">
      <c r="B26" s="508"/>
      <c r="C26" s="1254"/>
      <c r="D26" s="1255"/>
      <c r="E26" s="602"/>
      <c r="F26" s="518" t="str">
        <f t="shared" si="3"/>
        <v xml:space="preserve"> </v>
      </c>
      <c r="G26" s="519"/>
      <c r="H26" s="530"/>
      <c r="I26" s="602"/>
      <c r="J26" s="518" t="str">
        <f t="shared" si="4"/>
        <v xml:space="preserve"> </v>
      </c>
      <c r="K26" s="519"/>
      <c r="L26" s="530"/>
      <c r="M26" s="540"/>
      <c r="N26" s="526" t="str">
        <f t="shared" si="5"/>
        <v xml:space="preserve"> </v>
      </c>
      <c r="O26" s="660"/>
      <c r="P26" s="91"/>
    </row>
    <row r="27" spans="2:16" ht="15.95" customHeight="1">
      <c r="B27" s="508"/>
      <c r="C27" s="1254"/>
      <c r="D27" s="1255"/>
      <c r="E27" s="602"/>
      <c r="F27" s="518" t="str">
        <f t="shared" si="3"/>
        <v xml:space="preserve"> </v>
      </c>
      <c r="G27" s="519"/>
      <c r="H27" s="530"/>
      <c r="I27" s="602"/>
      <c r="J27" s="518" t="str">
        <f t="shared" si="4"/>
        <v xml:space="preserve"> </v>
      </c>
      <c r="K27" s="519"/>
      <c r="L27" s="530"/>
      <c r="M27" s="540"/>
      <c r="N27" s="526" t="str">
        <f t="shared" si="5"/>
        <v xml:space="preserve"> </v>
      </c>
      <c r="O27" s="660"/>
      <c r="P27" s="91"/>
    </row>
    <row r="28" spans="2:16" ht="15.95" customHeight="1">
      <c r="B28" s="508"/>
      <c r="C28" s="1254"/>
      <c r="D28" s="1255"/>
      <c r="E28" s="602"/>
      <c r="F28" s="518" t="str">
        <f t="shared" si="3"/>
        <v xml:space="preserve"> </v>
      </c>
      <c r="G28" s="519"/>
      <c r="H28" s="530"/>
      <c r="I28" s="602"/>
      <c r="J28" s="518" t="str">
        <f t="shared" si="4"/>
        <v xml:space="preserve"> </v>
      </c>
      <c r="K28" s="519"/>
      <c r="L28" s="530"/>
      <c r="M28" s="540"/>
      <c r="N28" s="526" t="str">
        <f t="shared" si="5"/>
        <v xml:space="preserve"> </v>
      </c>
      <c r="O28" s="660"/>
      <c r="P28" s="91"/>
    </row>
    <row r="29" spans="2:16" ht="15.95" customHeight="1">
      <c r="B29" s="508"/>
      <c r="C29" s="1254"/>
      <c r="D29" s="1255"/>
      <c r="E29" s="602"/>
      <c r="F29" s="518" t="str">
        <f t="shared" si="3"/>
        <v xml:space="preserve"> </v>
      </c>
      <c r="G29" s="519"/>
      <c r="H29" s="530"/>
      <c r="I29" s="602"/>
      <c r="J29" s="518" t="str">
        <f t="shared" si="4"/>
        <v xml:space="preserve"> </v>
      </c>
      <c r="K29" s="519"/>
      <c r="L29" s="530"/>
      <c r="M29" s="540"/>
      <c r="N29" s="526" t="str">
        <f t="shared" si="5"/>
        <v xml:space="preserve"> </v>
      </c>
      <c r="O29" s="660"/>
      <c r="P29" s="91"/>
    </row>
    <row r="30" spans="2:16" ht="15.95" customHeight="1">
      <c r="B30" s="508"/>
      <c r="C30" s="1254"/>
      <c r="D30" s="1255"/>
      <c r="E30" s="602"/>
      <c r="F30" s="518" t="str">
        <f t="shared" si="3"/>
        <v xml:space="preserve"> </v>
      </c>
      <c r="G30" s="519"/>
      <c r="H30" s="530"/>
      <c r="I30" s="602"/>
      <c r="J30" s="518" t="str">
        <f t="shared" si="4"/>
        <v xml:space="preserve"> </v>
      </c>
      <c r="K30" s="519"/>
      <c r="L30" s="530"/>
      <c r="M30" s="540"/>
      <c r="N30" s="526" t="str">
        <f t="shared" si="5"/>
        <v xml:space="preserve"> </v>
      </c>
      <c r="O30" s="660"/>
      <c r="P30" s="91"/>
    </row>
    <row r="31" spans="2:16" ht="15.95" customHeight="1">
      <c r="B31" s="508"/>
      <c r="C31" s="1254"/>
      <c r="D31" s="1255"/>
      <c r="E31" s="602"/>
      <c r="F31" s="518" t="str">
        <f t="shared" si="3"/>
        <v xml:space="preserve"> </v>
      </c>
      <c r="G31" s="519"/>
      <c r="H31" s="530"/>
      <c r="I31" s="602"/>
      <c r="J31" s="518" t="str">
        <f t="shared" si="4"/>
        <v xml:space="preserve"> </v>
      </c>
      <c r="K31" s="519"/>
      <c r="L31" s="530"/>
      <c r="M31" s="540"/>
      <c r="N31" s="526" t="str">
        <f t="shared" si="5"/>
        <v xml:space="preserve"> </v>
      </c>
      <c r="O31" s="660"/>
      <c r="P31" s="91"/>
    </row>
    <row r="32" spans="2:16" ht="15.95" customHeight="1">
      <c r="B32" s="508"/>
      <c r="C32" s="1254"/>
      <c r="D32" s="1255"/>
      <c r="E32" s="602"/>
      <c r="F32" s="518" t="str">
        <f t="shared" si="3"/>
        <v xml:space="preserve"> </v>
      </c>
      <c r="G32" s="519"/>
      <c r="H32" s="530"/>
      <c r="I32" s="602"/>
      <c r="J32" s="518" t="str">
        <f t="shared" si="4"/>
        <v xml:space="preserve"> </v>
      </c>
      <c r="K32" s="519"/>
      <c r="L32" s="530"/>
      <c r="M32" s="540"/>
      <c r="N32" s="526" t="str">
        <f t="shared" si="5"/>
        <v xml:space="preserve"> </v>
      </c>
      <c r="O32" s="660"/>
      <c r="P32" s="91"/>
    </row>
    <row r="33" spans="2:16" ht="15.95" customHeight="1">
      <c r="B33" s="508"/>
      <c r="C33" s="1254"/>
      <c r="D33" s="1255"/>
      <c r="E33" s="602"/>
      <c r="F33" s="518" t="str">
        <f t="shared" si="3"/>
        <v xml:space="preserve"> </v>
      </c>
      <c r="G33" s="519"/>
      <c r="H33" s="530"/>
      <c r="I33" s="602"/>
      <c r="J33" s="518" t="str">
        <f t="shared" si="4"/>
        <v xml:space="preserve"> </v>
      </c>
      <c r="K33" s="519"/>
      <c r="L33" s="530"/>
      <c r="M33" s="540"/>
      <c r="N33" s="526" t="str">
        <f t="shared" si="5"/>
        <v xml:space="preserve"> </v>
      </c>
      <c r="O33" s="660"/>
      <c r="P33" s="91"/>
    </row>
    <row r="34" spans="2:16" ht="15.95" customHeight="1">
      <c r="B34" s="508"/>
      <c r="C34" s="1254"/>
      <c r="D34" s="1255"/>
      <c r="E34" s="602"/>
      <c r="F34" s="518" t="str">
        <f t="shared" si="3"/>
        <v xml:space="preserve"> </v>
      </c>
      <c r="G34" s="519"/>
      <c r="H34" s="530"/>
      <c r="I34" s="602"/>
      <c r="J34" s="518" t="str">
        <f t="shared" si="4"/>
        <v xml:space="preserve"> </v>
      </c>
      <c r="K34" s="519"/>
      <c r="L34" s="530"/>
      <c r="M34" s="540"/>
      <c r="N34" s="526" t="str">
        <f t="shared" si="5"/>
        <v xml:space="preserve"> </v>
      </c>
      <c r="O34" s="660"/>
      <c r="P34" s="91"/>
    </row>
    <row r="35" spans="2:16" ht="15.95" customHeight="1">
      <c r="B35" s="508"/>
      <c r="C35" s="1254"/>
      <c r="D35" s="1255"/>
      <c r="E35" s="602"/>
      <c r="F35" s="518" t="str">
        <f t="shared" si="3"/>
        <v xml:space="preserve"> </v>
      </c>
      <c r="G35" s="519"/>
      <c r="H35" s="530"/>
      <c r="I35" s="602"/>
      <c r="J35" s="518" t="str">
        <f t="shared" si="4"/>
        <v xml:space="preserve"> </v>
      </c>
      <c r="K35" s="519"/>
      <c r="L35" s="530"/>
      <c r="M35" s="540"/>
      <c r="N35" s="526" t="str">
        <f t="shared" si="5"/>
        <v xml:space="preserve"> </v>
      </c>
      <c r="O35" s="660"/>
      <c r="P35" s="91"/>
    </row>
    <row r="36" spans="2:16" ht="15.95" customHeight="1">
      <c r="B36" s="508"/>
      <c r="C36" s="1254"/>
      <c r="D36" s="1255"/>
      <c r="E36" s="602"/>
      <c r="F36" s="518" t="str">
        <f t="shared" si="3"/>
        <v xml:space="preserve"> </v>
      </c>
      <c r="G36" s="519"/>
      <c r="H36" s="530"/>
      <c r="I36" s="602"/>
      <c r="J36" s="518" t="str">
        <f t="shared" si="4"/>
        <v xml:space="preserve"> </v>
      </c>
      <c r="K36" s="519"/>
      <c r="L36" s="530"/>
      <c r="M36" s="540"/>
      <c r="N36" s="526" t="str">
        <f t="shared" si="5"/>
        <v xml:space="preserve"> </v>
      </c>
      <c r="O36" s="660"/>
      <c r="P36" s="91"/>
    </row>
    <row r="37" spans="2:16" ht="15.95" customHeight="1">
      <c r="B37" s="508"/>
      <c r="C37" s="1254"/>
      <c r="D37" s="1255"/>
      <c r="E37" s="602"/>
      <c r="F37" s="518" t="str">
        <f t="shared" si="3"/>
        <v xml:space="preserve"> </v>
      </c>
      <c r="G37" s="519"/>
      <c r="H37" s="530"/>
      <c r="I37" s="602"/>
      <c r="J37" s="518" t="str">
        <f t="shared" si="4"/>
        <v xml:space="preserve"> </v>
      </c>
      <c r="K37" s="519"/>
      <c r="L37" s="530"/>
      <c r="M37" s="540"/>
      <c r="N37" s="526" t="str">
        <f t="shared" si="5"/>
        <v xml:space="preserve"> </v>
      </c>
      <c r="O37" s="660"/>
      <c r="P37" s="91"/>
    </row>
    <row r="38" spans="2:16" ht="15.95" customHeight="1">
      <c r="B38" s="508"/>
      <c r="C38" s="1254"/>
      <c r="D38" s="1255"/>
      <c r="E38" s="602"/>
      <c r="F38" s="518" t="str">
        <f t="shared" si="3"/>
        <v xml:space="preserve"> </v>
      </c>
      <c r="G38" s="519"/>
      <c r="H38" s="530"/>
      <c r="I38" s="602"/>
      <c r="J38" s="518" t="str">
        <f t="shared" si="4"/>
        <v xml:space="preserve"> </v>
      </c>
      <c r="K38" s="519"/>
      <c r="L38" s="530"/>
      <c r="M38" s="540"/>
      <c r="N38" s="526" t="str">
        <f t="shared" si="5"/>
        <v xml:space="preserve"> </v>
      </c>
      <c r="O38" s="660"/>
      <c r="P38" s="91"/>
    </row>
    <row r="39" spans="2:16" ht="15.95" customHeight="1">
      <c r="B39" s="508"/>
      <c r="C39" s="1254"/>
      <c r="D39" s="1255"/>
      <c r="E39" s="602"/>
      <c r="F39" s="518" t="str">
        <f t="shared" si="0"/>
        <v xml:space="preserve"> </v>
      </c>
      <c r="G39" s="519"/>
      <c r="H39" s="530"/>
      <c r="I39" s="602"/>
      <c r="J39" s="518" t="str">
        <f t="shared" si="1"/>
        <v xml:space="preserve"> </v>
      </c>
      <c r="K39" s="519"/>
      <c r="L39" s="530"/>
      <c r="M39" s="540"/>
      <c r="N39" s="526" t="str">
        <f t="shared" si="2"/>
        <v xml:space="preserve"> </v>
      </c>
      <c r="O39" s="660"/>
      <c r="P39" s="91"/>
    </row>
    <row r="40" spans="2:16" ht="15.95" customHeight="1">
      <c r="B40" s="508"/>
      <c r="C40" s="1254"/>
      <c r="D40" s="1255"/>
      <c r="E40" s="602"/>
      <c r="F40" s="518" t="str">
        <f t="shared" si="0"/>
        <v xml:space="preserve"> </v>
      </c>
      <c r="G40" s="519"/>
      <c r="H40" s="530"/>
      <c r="I40" s="602"/>
      <c r="J40" s="518" t="str">
        <f t="shared" si="1"/>
        <v xml:space="preserve"> </v>
      </c>
      <c r="K40" s="519"/>
      <c r="L40" s="530"/>
      <c r="M40" s="540"/>
      <c r="N40" s="526" t="str">
        <f t="shared" si="2"/>
        <v xml:space="preserve"> </v>
      </c>
      <c r="O40" s="660"/>
      <c r="P40" s="91"/>
    </row>
    <row r="41" spans="2:16" ht="15.95" customHeight="1">
      <c r="B41" s="508"/>
      <c r="C41" s="1254"/>
      <c r="D41" s="1255"/>
      <c r="E41" s="602"/>
      <c r="F41" s="518" t="str">
        <f t="shared" si="0"/>
        <v xml:space="preserve"> </v>
      </c>
      <c r="G41" s="519"/>
      <c r="H41" s="530"/>
      <c r="I41" s="602"/>
      <c r="J41" s="518" t="str">
        <f t="shared" si="1"/>
        <v xml:space="preserve"> </v>
      </c>
      <c r="K41" s="519"/>
      <c r="L41" s="530"/>
      <c r="M41" s="540"/>
      <c r="N41" s="526" t="str">
        <f t="shared" si="2"/>
        <v xml:space="preserve"> </v>
      </c>
      <c r="O41" s="660"/>
      <c r="P41" s="91"/>
    </row>
    <row r="42" spans="2:16" ht="15.95" customHeight="1">
      <c r="B42" s="508"/>
      <c r="C42" s="1254"/>
      <c r="D42" s="1255"/>
      <c r="E42" s="602"/>
      <c r="F42" s="518" t="str">
        <f t="shared" si="0"/>
        <v xml:space="preserve"> </v>
      </c>
      <c r="G42" s="519"/>
      <c r="H42" s="530"/>
      <c r="I42" s="602"/>
      <c r="J42" s="518" t="str">
        <f t="shared" si="1"/>
        <v xml:space="preserve"> </v>
      </c>
      <c r="K42" s="519"/>
      <c r="L42" s="530"/>
      <c r="M42" s="540"/>
      <c r="N42" s="526" t="str">
        <f t="shared" si="2"/>
        <v xml:space="preserve"> </v>
      </c>
      <c r="O42" s="660"/>
      <c r="P42" s="91"/>
    </row>
    <row r="43" spans="2:16" ht="15.95" customHeight="1">
      <c r="B43" s="508"/>
      <c r="C43" s="1254"/>
      <c r="D43" s="1255"/>
      <c r="E43" s="602"/>
      <c r="F43" s="518" t="str">
        <f t="shared" si="0"/>
        <v xml:space="preserve"> </v>
      </c>
      <c r="G43" s="519"/>
      <c r="H43" s="530"/>
      <c r="I43" s="602"/>
      <c r="J43" s="518" t="str">
        <f t="shared" si="1"/>
        <v xml:space="preserve"> </v>
      </c>
      <c r="K43" s="519"/>
      <c r="L43" s="530"/>
      <c r="M43" s="540"/>
      <c r="N43" s="526" t="str">
        <f t="shared" si="2"/>
        <v xml:space="preserve"> </v>
      </c>
      <c r="O43" s="660"/>
      <c r="P43" s="91"/>
    </row>
    <row r="44" spans="2:16" ht="15.95" customHeight="1">
      <c r="B44" s="508"/>
      <c r="C44" s="1254"/>
      <c r="D44" s="1255"/>
      <c r="E44" s="602"/>
      <c r="F44" s="518" t="str">
        <f t="shared" si="0"/>
        <v xml:space="preserve"> </v>
      </c>
      <c r="G44" s="519"/>
      <c r="H44" s="530"/>
      <c r="I44" s="602"/>
      <c r="J44" s="518" t="str">
        <f t="shared" si="1"/>
        <v xml:space="preserve"> </v>
      </c>
      <c r="K44" s="519"/>
      <c r="L44" s="530"/>
      <c r="M44" s="540"/>
      <c r="N44" s="526" t="str">
        <f t="shared" si="2"/>
        <v xml:space="preserve"> </v>
      </c>
      <c r="O44" s="660"/>
      <c r="P44" s="91"/>
    </row>
    <row r="45" spans="2:16" ht="15.95" customHeight="1">
      <c r="B45" s="508"/>
      <c r="C45" s="1254"/>
      <c r="D45" s="1255"/>
      <c r="E45" s="602"/>
      <c r="F45" s="518" t="str">
        <f t="shared" si="0"/>
        <v xml:space="preserve"> </v>
      </c>
      <c r="G45" s="519"/>
      <c r="H45" s="530"/>
      <c r="I45" s="602"/>
      <c r="J45" s="518" t="str">
        <f t="shared" si="1"/>
        <v xml:space="preserve"> </v>
      </c>
      <c r="K45" s="519"/>
      <c r="L45" s="530"/>
      <c r="M45" s="540"/>
      <c r="N45" s="526" t="str">
        <f t="shared" si="2"/>
        <v xml:space="preserve"> </v>
      </c>
      <c r="O45" s="660"/>
      <c r="P45" s="91"/>
    </row>
    <row r="46" spans="2:16" ht="15.95" customHeight="1">
      <c r="B46" s="508"/>
      <c r="C46" s="1254"/>
      <c r="D46" s="1255"/>
      <c r="E46" s="602"/>
      <c r="F46" s="518" t="str">
        <f t="shared" si="0"/>
        <v xml:space="preserve"> </v>
      </c>
      <c r="G46" s="519"/>
      <c r="H46" s="530"/>
      <c r="I46" s="602"/>
      <c r="J46" s="518" t="str">
        <f t="shared" si="1"/>
        <v xml:space="preserve"> </v>
      </c>
      <c r="K46" s="519"/>
      <c r="L46" s="530"/>
      <c r="M46" s="540"/>
      <c r="N46" s="526" t="str">
        <f t="shared" si="2"/>
        <v xml:space="preserve"> </v>
      </c>
      <c r="O46" s="660"/>
      <c r="P46" s="91"/>
    </row>
    <row r="47" spans="2:16" ht="15.95" customHeight="1">
      <c r="B47" s="508"/>
      <c r="C47" s="1254"/>
      <c r="D47" s="1255"/>
      <c r="E47" s="602"/>
      <c r="F47" s="518" t="str">
        <f t="shared" si="0"/>
        <v xml:space="preserve"> </v>
      </c>
      <c r="G47" s="519"/>
      <c r="H47" s="530"/>
      <c r="I47" s="602"/>
      <c r="J47" s="518" t="str">
        <f t="shared" si="1"/>
        <v xml:space="preserve"> </v>
      </c>
      <c r="K47" s="519"/>
      <c r="L47" s="530"/>
      <c r="M47" s="540"/>
      <c r="N47" s="526" t="str">
        <f t="shared" si="2"/>
        <v xml:space="preserve"> </v>
      </c>
      <c r="O47" s="660"/>
      <c r="P47" s="91"/>
    </row>
    <row r="48" spans="2:16" ht="15.95" customHeight="1">
      <c r="B48" s="508"/>
      <c r="C48" s="1254"/>
      <c r="D48" s="1255"/>
      <c r="E48" s="602"/>
      <c r="F48" s="518" t="str">
        <f t="shared" si="0"/>
        <v xml:space="preserve"> </v>
      </c>
      <c r="G48" s="519"/>
      <c r="H48" s="530"/>
      <c r="I48" s="602"/>
      <c r="J48" s="518" t="str">
        <f t="shared" si="1"/>
        <v xml:space="preserve"> </v>
      </c>
      <c r="K48" s="519"/>
      <c r="L48" s="530"/>
      <c r="M48" s="540"/>
      <c r="N48" s="526" t="str">
        <f t="shared" si="2"/>
        <v xml:space="preserve"> </v>
      </c>
      <c r="O48" s="660"/>
      <c r="P48" s="91"/>
    </row>
    <row r="49" spans="2:16" ht="15.95" customHeight="1">
      <c r="B49" s="508"/>
      <c r="C49" s="1254"/>
      <c r="D49" s="1255"/>
      <c r="E49" s="602"/>
      <c r="F49" s="518" t="str">
        <f t="shared" si="0"/>
        <v xml:space="preserve"> </v>
      </c>
      <c r="G49" s="519"/>
      <c r="H49" s="530"/>
      <c r="I49" s="602"/>
      <c r="J49" s="518" t="str">
        <f t="shared" si="1"/>
        <v xml:space="preserve"> </v>
      </c>
      <c r="K49" s="519"/>
      <c r="L49" s="530"/>
      <c r="M49" s="540"/>
      <c r="N49" s="526" t="str">
        <f t="shared" si="2"/>
        <v xml:space="preserve"> </v>
      </c>
      <c r="O49" s="660"/>
      <c r="P49" s="91"/>
    </row>
    <row r="50" spans="2:16" ht="15.95" customHeight="1">
      <c r="B50" s="508"/>
      <c r="C50" s="1254"/>
      <c r="D50" s="1255"/>
      <c r="E50" s="602"/>
      <c r="F50" s="518" t="str">
        <f t="shared" si="0"/>
        <v xml:space="preserve"> </v>
      </c>
      <c r="G50" s="519"/>
      <c r="H50" s="530"/>
      <c r="I50" s="602"/>
      <c r="J50" s="518" t="str">
        <f t="shared" si="1"/>
        <v xml:space="preserve"> </v>
      </c>
      <c r="K50" s="519"/>
      <c r="L50" s="530"/>
      <c r="M50" s="540"/>
      <c r="N50" s="526" t="str">
        <f t="shared" si="2"/>
        <v xml:space="preserve"> </v>
      </c>
      <c r="O50" s="660"/>
      <c r="P50" s="91"/>
    </row>
    <row r="51" spans="2:16" ht="15.95" customHeight="1">
      <c r="B51" s="508"/>
      <c r="C51" s="1254"/>
      <c r="D51" s="1255"/>
      <c r="E51" s="602"/>
      <c r="F51" s="518" t="str">
        <f t="shared" si="0"/>
        <v xml:space="preserve"> </v>
      </c>
      <c r="G51" s="519"/>
      <c r="H51" s="530"/>
      <c r="I51" s="602"/>
      <c r="J51" s="518" t="str">
        <f t="shared" si="1"/>
        <v xml:space="preserve"> </v>
      </c>
      <c r="K51" s="519"/>
      <c r="L51" s="530"/>
      <c r="M51" s="540"/>
      <c r="N51" s="526" t="str">
        <f t="shared" si="2"/>
        <v xml:space="preserve"> </v>
      </c>
      <c r="O51" s="660"/>
      <c r="P51" s="91"/>
    </row>
    <row r="52" spans="2:16" ht="15.95" customHeight="1">
      <c r="B52" s="508"/>
      <c r="C52" s="1254"/>
      <c r="D52" s="1255"/>
      <c r="E52" s="602"/>
      <c r="F52" s="518" t="str">
        <f t="shared" si="0"/>
        <v xml:space="preserve"> </v>
      </c>
      <c r="G52" s="519"/>
      <c r="H52" s="530"/>
      <c r="I52" s="602"/>
      <c r="J52" s="518" t="str">
        <f t="shared" si="1"/>
        <v xml:space="preserve"> </v>
      </c>
      <c r="K52" s="519"/>
      <c r="L52" s="530"/>
      <c r="M52" s="540"/>
      <c r="N52" s="526" t="str">
        <f t="shared" si="2"/>
        <v xml:space="preserve"> </v>
      </c>
      <c r="O52" s="660"/>
      <c r="P52" s="91"/>
    </row>
    <row r="53" spans="2:16" ht="15.95" customHeight="1">
      <c r="B53" s="508"/>
      <c r="C53" s="1254"/>
      <c r="D53" s="1255"/>
      <c r="E53" s="602"/>
      <c r="F53" s="518" t="str">
        <f t="shared" si="0"/>
        <v xml:space="preserve"> </v>
      </c>
      <c r="G53" s="519"/>
      <c r="H53" s="530"/>
      <c r="I53" s="602"/>
      <c r="J53" s="518" t="str">
        <f t="shared" si="1"/>
        <v xml:space="preserve"> </v>
      </c>
      <c r="K53" s="519"/>
      <c r="L53" s="530"/>
      <c r="M53" s="540"/>
      <c r="N53" s="526" t="str">
        <f t="shared" si="2"/>
        <v xml:space="preserve"> </v>
      </c>
      <c r="O53" s="660"/>
      <c r="P53" s="91"/>
    </row>
    <row r="54" spans="2:16" ht="15.95" customHeight="1">
      <c r="B54" s="508"/>
      <c r="C54" s="1254"/>
      <c r="D54" s="1255"/>
      <c r="E54" s="602"/>
      <c r="F54" s="518" t="str">
        <f t="shared" si="0"/>
        <v xml:space="preserve"> </v>
      </c>
      <c r="G54" s="519"/>
      <c r="H54" s="530"/>
      <c r="I54" s="602"/>
      <c r="J54" s="518" t="str">
        <f t="shared" si="1"/>
        <v xml:space="preserve"> </v>
      </c>
      <c r="K54" s="519"/>
      <c r="L54" s="530"/>
      <c r="M54" s="540"/>
      <c r="N54" s="526" t="str">
        <f t="shared" si="2"/>
        <v xml:space="preserve"> </v>
      </c>
      <c r="O54" s="660"/>
      <c r="P54" s="91"/>
    </row>
    <row r="55" spans="2:16" ht="15.95" customHeight="1">
      <c r="B55" s="508"/>
      <c r="C55" s="1254"/>
      <c r="D55" s="1255"/>
      <c r="E55" s="602"/>
      <c r="F55" s="518" t="str">
        <f t="shared" si="0"/>
        <v xml:space="preserve"> </v>
      </c>
      <c r="G55" s="519"/>
      <c r="H55" s="530"/>
      <c r="I55" s="602"/>
      <c r="J55" s="518" t="str">
        <f t="shared" si="1"/>
        <v xml:space="preserve"> </v>
      </c>
      <c r="K55" s="519"/>
      <c r="L55" s="530"/>
      <c r="M55" s="540"/>
      <c r="N55" s="526" t="str">
        <f t="shared" si="2"/>
        <v xml:space="preserve"> </v>
      </c>
      <c r="O55" s="660"/>
      <c r="P55" s="91"/>
    </row>
    <row r="56" spans="2:16" ht="15.95" customHeight="1">
      <c r="B56" s="508"/>
      <c r="C56" s="1254"/>
      <c r="D56" s="1255"/>
      <c r="E56" s="602"/>
      <c r="F56" s="518" t="str">
        <f t="shared" si="0"/>
        <v xml:space="preserve"> </v>
      </c>
      <c r="G56" s="519"/>
      <c r="H56" s="530"/>
      <c r="I56" s="602"/>
      <c r="J56" s="518" t="str">
        <f t="shared" si="1"/>
        <v xml:space="preserve"> </v>
      </c>
      <c r="K56" s="519"/>
      <c r="L56" s="530"/>
      <c r="M56" s="540"/>
      <c r="N56" s="526" t="str">
        <f t="shared" si="2"/>
        <v xml:space="preserve"> </v>
      </c>
      <c r="O56" s="660"/>
      <c r="P56" s="91"/>
    </row>
    <row r="57" spans="2:16" ht="15.95" customHeight="1">
      <c r="B57" s="508"/>
      <c r="C57" s="1254"/>
      <c r="D57" s="1255"/>
      <c r="E57" s="602"/>
      <c r="F57" s="518" t="str">
        <f t="shared" si="0"/>
        <v xml:space="preserve"> </v>
      </c>
      <c r="G57" s="519"/>
      <c r="H57" s="530"/>
      <c r="I57" s="602"/>
      <c r="J57" s="518" t="str">
        <f t="shared" si="1"/>
        <v xml:space="preserve"> </v>
      </c>
      <c r="K57" s="519"/>
      <c r="L57" s="530"/>
      <c r="M57" s="540"/>
      <c r="N57" s="526" t="str">
        <f t="shared" si="2"/>
        <v xml:space="preserve"> </v>
      </c>
      <c r="O57" s="660"/>
      <c r="P57" s="91"/>
    </row>
    <row r="58" spans="2:16" ht="15.95" customHeight="1">
      <c r="B58" s="508"/>
      <c r="C58" s="1254"/>
      <c r="D58" s="1255"/>
      <c r="E58" s="602"/>
      <c r="F58" s="518" t="str">
        <f t="shared" si="0"/>
        <v xml:space="preserve"> </v>
      </c>
      <c r="G58" s="519"/>
      <c r="H58" s="530"/>
      <c r="I58" s="602"/>
      <c r="J58" s="518" t="str">
        <f t="shared" si="1"/>
        <v xml:space="preserve"> </v>
      </c>
      <c r="K58" s="519"/>
      <c r="L58" s="530"/>
      <c r="M58" s="540"/>
      <c r="N58" s="526" t="str">
        <f t="shared" si="2"/>
        <v xml:space="preserve"> </v>
      </c>
      <c r="O58" s="660"/>
      <c r="P58" s="91"/>
    </row>
    <row r="59" spans="2:16" ht="15.95" customHeight="1">
      <c r="B59" s="508"/>
      <c r="C59" s="1254"/>
      <c r="D59" s="1255"/>
      <c r="E59" s="602"/>
      <c r="F59" s="518" t="str">
        <f t="shared" si="0"/>
        <v xml:space="preserve"> </v>
      </c>
      <c r="G59" s="519"/>
      <c r="H59" s="530"/>
      <c r="I59" s="602"/>
      <c r="J59" s="518" t="str">
        <f t="shared" si="1"/>
        <v xml:space="preserve"> </v>
      </c>
      <c r="K59" s="519"/>
      <c r="L59" s="530"/>
      <c r="M59" s="540"/>
      <c r="N59" s="526" t="str">
        <f t="shared" si="2"/>
        <v xml:space="preserve"> </v>
      </c>
      <c r="O59" s="660"/>
      <c r="P59" s="91"/>
    </row>
    <row r="60" spans="2:16" ht="15.95" customHeight="1">
      <c r="B60" s="508"/>
      <c r="C60" s="1254"/>
      <c r="D60" s="1255"/>
      <c r="E60" s="602"/>
      <c r="F60" s="518" t="str">
        <f t="shared" si="0"/>
        <v xml:space="preserve"> </v>
      </c>
      <c r="G60" s="519"/>
      <c r="H60" s="530"/>
      <c r="I60" s="602"/>
      <c r="J60" s="518" t="str">
        <f t="shared" si="1"/>
        <v xml:space="preserve"> </v>
      </c>
      <c r="K60" s="519"/>
      <c r="L60" s="530"/>
      <c r="M60" s="540"/>
      <c r="N60" s="526" t="str">
        <f t="shared" si="2"/>
        <v xml:space="preserve"> </v>
      </c>
      <c r="O60" s="660"/>
      <c r="P60" s="91"/>
    </row>
    <row r="61" spans="2:16" ht="15.95" customHeight="1">
      <c r="B61" s="508"/>
      <c r="C61" s="1254"/>
      <c r="D61" s="1255"/>
      <c r="E61" s="602"/>
      <c r="F61" s="518" t="str">
        <f t="shared" si="0"/>
        <v xml:space="preserve"> </v>
      </c>
      <c r="G61" s="519"/>
      <c r="H61" s="530"/>
      <c r="I61" s="602"/>
      <c r="J61" s="518" t="str">
        <f t="shared" si="1"/>
        <v xml:space="preserve"> </v>
      </c>
      <c r="K61" s="519"/>
      <c r="L61" s="530"/>
      <c r="M61" s="540"/>
      <c r="N61" s="526" t="str">
        <f t="shared" si="2"/>
        <v xml:space="preserve"> </v>
      </c>
      <c r="O61" s="660"/>
      <c r="P61" s="91"/>
    </row>
    <row r="62" spans="2:16" ht="15.95" customHeight="1">
      <c r="B62" s="508"/>
      <c r="C62" s="1254"/>
      <c r="D62" s="1255"/>
      <c r="E62" s="602"/>
      <c r="F62" s="518" t="str">
        <f t="shared" si="0"/>
        <v xml:space="preserve"> </v>
      </c>
      <c r="G62" s="519"/>
      <c r="H62" s="530"/>
      <c r="I62" s="602"/>
      <c r="J62" s="518" t="str">
        <f t="shared" si="1"/>
        <v xml:space="preserve"> </v>
      </c>
      <c r="K62" s="519"/>
      <c r="L62" s="530"/>
      <c r="M62" s="540"/>
      <c r="N62" s="526" t="str">
        <f t="shared" si="2"/>
        <v xml:space="preserve"> </v>
      </c>
      <c r="O62" s="660"/>
      <c r="P62" s="91"/>
    </row>
    <row r="63" spans="2:16" ht="15.95" customHeight="1">
      <c r="B63" s="508"/>
      <c r="C63" s="1254"/>
      <c r="D63" s="1255"/>
      <c r="E63" s="602"/>
      <c r="F63" s="518" t="str">
        <f t="shared" si="0"/>
        <v xml:space="preserve"> </v>
      </c>
      <c r="G63" s="519"/>
      <c r="H63" s="530"/>
      <c r="I63" s="602"/>
      <c r="J63" s="518" t="str">
        <f t="shared" si="1"/>
        <v xml:space="preserve"> </v>
      </c>
      <c r="K63" s="519"/>
      <c r="L63" s="530"/>
      <c r="M63" s="540"/>
      <c r="N63" s="526" t="str">
        <f t="shared" si="2"/>
        <v xml:space="preserve"> </v>
      </c>
      <c r="O63" s="660"/>
      <c r="P63" s="91"/>
    </row>
    <row r="64" spans="2:16" ht="15.95" customHeight="1">
      <c r="B64" s="508"/>
      <c r="C64" s="1254"/>
      <c r="D64" s="1255"/>
      <c r="E64" s="602"/>
      <c r="F64" s="518" t="str">
        <f>IF(C64&gt;0,VLOOKUP(C64,Signals,5,FALSE)," ")</f>
        <v xml:space="preserve"> </v>
      </c>
      <c r="G64" s="519"/>
      <c r="H64" s="530"/>
      <c r="I64" s="602"/>
      <c r="J64" s="518" t="str">
        <f>IF(H64&gt;0,VLOOKUP(H64,Signals,5,FALSE)," ")</f>
        <v xml:space="preserve"> </v>
      </c>
      <c r="K64" s="519"/>
      <c r="L64" s="530"/>
      <c r="M64" s="540"/>
      <c r="N64" s="526" t="str">
        <f>IF(L64&gt;0,VLOOKUP(L64,Signals,5,FALSE)," ")</f>
        <v xml:space="preserve"> </v>
      </c>
      <c r="O64" s="660"/>
      <c r="P64" s="91"/>
    </row>
    <row r="65" spans="2:16" ht="15.95" customHeight="1">
      <c r="B65" s="57"/>
      <c r="C65" s="1254"/>
      <c r="D65" s="1255"/>
      <c r="E65" s="601"/>
      <c r="F65" s="518" t="str">
        <f>IF(C65&gt;0,VLOOKUP(C65,Signals,5,FALSE)," ")</f>
        <v xml:space="preserve"> </v>
      </c>
      <c r="G65" s="517"/>
      <c r="H65" s="529"/>
      <c r="I65" s="601"/>
      <c r="J65" s="518" t="str">
        <f>IF(H65&gt;0,VLOOKUP(H65,Signals,5,FALSE)," ")</f>
        <v xml:space="preserve"> </v>
      </c>
      <c r="K65" s="517"/>
      <c r="L65" s="529"/>
      <c r="M65" s="603"/>
      <c r="N65" s="528" t="str">
        <f>IF(L65&gt;0,VLOOKUP(L65,Signals,5,FALSE)," ")</f>
        <v xml:space="preserve"> </v>
      </c>
      <c r="O65" s="660"/>
      <c r="P65" s="91"/>
    </row>
    <row r="66" spans="2:16" ht="15.95" customHeight="1">
      <c r="B66" s="508"/>
      <c r="C66" s="1254"/>
      <c r="D66" s="1255"/>
      <c r="E66" s="602"/>
      <c r="F66" s="518" t="str">
        <f>IF(C66&gt;0,VLOOKUP(C66,Signals,5,FALSE)," ")</f>
        <v xml:space="preserve"> </v>
      </c>
      <c r="G66" s="519"/>
      <c r="H66" s="530"/>
      <c r="I66" s="602"/>
      <c r="J66" s="518" t="str">
        <f>IF(H66&gt;0,VLOOKUP(H66,Signals,5,FALSE)," ")</f>
        <v xml:space="preserve"> </v>
      </c>
      <c r="K66" s="519"/>
      <c r="L66" s="530"/>
      <c r="M66" s="540"/>
      <c r="N66" s="524" t="str">
        <f>IF(L66&gt;0,VLOOKUP(L66,Signals,5,FALSE)," ")</f>
        <v xml:space="preserve"> </v>
      </c>
      <c r="O66" s="660"/>
      <c r="P66" s="91"/>
    </row>
    <row r="67" spans="2:16" ht="6.75" customHeight="1">
      <c r="B67" s="58"/>
      <c r="C67" s="509"/>
      <c r="D67" s="64"/>
      <c r="E67" s="159"/>
      <c r="F67" s="159"/>
      <c r="G67" s="159"/>
      <c r="H67" s="159"/>
      <c r="I67" s="159"/>
      <c r="J67" s="159"/>
      <c r="K67" s="159"/>
      <c r="L67" s="159"/>
      <c r="M67" s="58"/>
      <c r="N67" s="527"/>
      <c r="O67" s="149"/>
      <c r="P67" s="91"/>
    </row>
    <row r="68" spans="2:16" ht="5.25" customHeight="1">
      <c r="B68" s="156"/>
      <c r="E68" s="76"/>
      <c r="F68" s="158"/>
      <c r="G68" s="76"/>
      <c r="H68" s="158"/>
      <c r="I68" s="158"/>
      <c r="J68" s="158"/>
      <c r="K68" s="76"/>
      <c r="L68" s="76"/>
      <c r="M68" s="158"/>
      <c r="P68" s="91"/>
    </row>
    <row r="69" spans="2:16" ht="8.25" customHeight="1">
      <c r="B69" s="150"/>
      <c r="C69" s="149"/>
      <c r="D69" s="149"/>
      <c r="E69" s="149"/>
      <c r="F69" s="149"/>
      <c r="G69" s="149"/>
      <c r="H69" s="149"/>
      <c r="I69" s="149"/>
      <c r="J69" s="19"/>
      <c r="K69" s="149"/>
      <c r="L69" s="149"/>
      <c r="M69" s="149"/>
      <c r="N69" s="149"/>
      <c r="O69" s="149"/>
      <c r="P69" s="147"/>
    </row>
    <row r="70" spans="2:16">
      <c r="J70" s="1"/>
    </row>
    <row r="71" spans="2:16">
      <c r="J71" s="1"/>
    </row>
    <row r="72" spans="2:16">
      <c r="B72" s="1"/>
      <c r="C72" s="1"/>
      <c r="D72" s="1"/>
    </row>
    <row r="73" spans="2:16">
      <c r="B73" s="1"/>
      <c r="C73" s="1"/>
      <c r="D73" s="1"/>
    </row>
    <row r="74" spans="2:16">
      <c r="B74" s="1"/>
      <c r="C74" s="1"/>
      <c r="D74" s="1"/>
    </row>
    <row r="75" spans="2:16">
      <c r="F75" s="1"/>
    </row>
    <row r="76" spans="2:16">
      <c r="N76" s="1"/>
    </row>
    <row r="77" spans="2:16">
      <c r="N77" s="1"/>
    </row>
    <row r="78" spans="2:16">
      <c r="B78" s="1"/>
      <c r="C78" s="1"/>
      <c r="D78" s="1"/>
      <c r="L78" s="1"/>
      <c r="N78" s="1"/>
    </row>
    <row r="79" spans="2:16">
      <c r="M79" s="1"/>
      <c r="N79" s="1"/>
    </row>
    <row r="80" spans="2:16">
      <c r="B80" s="1"/>
      <c r="C80" s="1"/>
      <c r="D80" s="1"/>
      <c r="L80" s="1"/>
      <c r="N80" s="1"/>
    </row>
    <row r="81" spans="2:14">
      <c r="L81" s="1"/>
      <c r="N81" s="1"/>
    </row>
    <row r="82" spans="2:14">
      <c r="N82" s="1"/>
    </row>
    <row r="83" spans="2:14">
      <c r="B83" s="1"/>
      <c r="C83" s="1"/>
      <c r="D83" s="1"/>
    </row>
    <row r="84" spans="2:14">
      <c r="N84" s="1"/>
    </row>
    <row r="85" spans="2:14">
      <c r="N85" s="1"/>
    </row>
    <row r="86" spans="2:14">
      <c r="B86" s="1"/>
      <c r="C86" s="1"/>
      <c r="D86" s="1"/>
      <c r="L86" s="1"/>
    </row>
  </sheetData>
  <sheetProtection algorithmName="SHA-512" hashValue="R+nsFYkIDcGNWc1YUYmeW9SlNgqM064C9eeMulOQLwKFgCJZmkjkFBQPak73ABYE2RDCKpx6Ztov40QBgkgmcw==" saltValue="E1FMDy08RF+0qdJrKyctgQ==" spinCount="100000" sheet="1" objects="1" scenarios="1"/>
  <mergeCells count="66">
    <mergeCell ref="C54:D54"/>
    <mergeCell ref="C51:D51"/>
    <mergeCell ref="C52:D52"/>
    <mergeCell ref="C55:D55"/>
    <mergeCell ref="C53:D53"/>
    <mergeCell ref="C66:D66"/>
    <mergeCell ref="C56:D56"/>
    <mergeCell ref="C57:D57"/>
    <mergeCell ref="C62:D62"/>
    <mergeCell ref="C60:D60"/>
    <mergeCell ref="C64:D64"/>
    <mergeCell ref="C65:D65"/>
    <mergeCell ref="C63:D63"/>
    <mergeCell ref="C61:D61"/>
    <mergeCell ref="C58:D58"/>
    <mergeCell ref="C59:D59"/>
    <mergeCell ref="C31:D31"/>
    <mergeCell ref="C32:D32"/>
    <mergeCell ref="C41:D41"/>
    <mergeCell ref="C39:D39"/>
    <mergeCell ref="C37:D37"/>
    <mergeCell ref="C40:D40"/>
    <mergeCell ref="C33:D33"/>
    <mergeCell ref="C34:D34"/>
    <mergeCell ref="C36:D36"/>
    <mergeCell ref="C38:D38"/>
    <mergeCell ref="C35:D35"/>
    <mergeCell ref="C50:D50"/>
    <mergeCell ref="C43:D43"/>
    <mergeCell ref="C44:D44"/>
    <mergeCell ref="C42:D42"/>
    <mergeCell ref="C45:D45"/>
    <mergeCell ref="C49:D49"/>
    <mergeCell ref="C46:D46"/>
    <mergeCell ref="C47:D47"/>
    <mergeCell ref="C48:D48"/>
    <mergeCell ref="P3:P4"/>
    <mergeCell ref="B6:O6"/>
    <mergeCell ref="P9:P10"/>
    <mergeCell ref="P6:P8"/>
    <mergeCell ref="M4:O4"/>
    <mergeCell ref="B3:H3"/>
    <mergeCell ref="B7:D7"/>
    <mergeCell ref="B8:D8"/>
    <mergeCell ref="C9:D9"/>
    <mergeCell ref="C10:D10"/>
    <mergeCell ref="C21:D21"/>
    <mergeCell ref="C20:D20"/>
    <mergeCell ref="C19:D19"/>
    <mergeCell ref="C12:D12"/>
    <mergeCell ref="C13:D13"/>
    <mergeCell ref="C11:D11"/>
    <mergeCell ref="C14:D14"/>
    <mergeCell ref="C16:D16"/>
    <mergeCell ref="C15:D15"/>
    <mergeCell ref="C18:D18"/>
    <mergeCell ref="C17:D17"/>
    <mergeCell ref="C30:D30"/>
    <mergeCell ref="C26:D26"/>
    <mergeCell ref="C22:D22"/>
    <mergeCell ref="C23:D23"/>
    <mergeCell ref="C24:D24"/>
    <mergeCell ref="C27:D27"/>
    <mergeCell ref="C28:D28"/>
    <mergeCell ref="C25:D25"/>
    <mergeCell ref="C29:D29"/>
  </mergeCells>
  <printOptions horizontalCentered="1"/>
  <pageMargins left="0" right="0" top="0.25" bottom="0.5" header="0.3" footer="0.3"/>
  <pageSetup scale="72" orientation="portrait" r:id="rId1"/>
  <headerFooter>
    <oddFooter>&amp;L&amp;9U.S. Copyright Office&amp;R&amp;9Form SA3E Long Form (Rev. 05-17)</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B74"/>
  <sheetViews>
    <sheetView showGridLines="0" topLeftCell="A37" workbookViewId="0">
      <selection activeCell="D25" sqref="D25:W25"/>
    </sheetView>
  </sheetViews>
  <sheetFormatPr defaultColWidth="9.140625" defaultRowHeight="15"/>
  <cols>
    <col min="1" max="1" width="3" customWidth="1"/>
    <col min="2" max="2" width="16" customWidth="1"/>
    <col min="3" max="3" width="1.5703125" customWidth="1"/>
    <col min="4" max="4" width="2.42578125" customWidth="1"/>
    <col min="5" max="5" width="13.5703125" customWidth="1"/>
    <col min="6" max="6" width="10.42578125" customWidth="1"/>
    <col min="7" max="7" width="0.5703125" customWidth="1"/>
    <col min="8" max="8" width="6.5703125" customWidth="1"/>
    <col min="9" max="9" width="8.5703125" customWidth="1"/>
    <col min="10" max="10" width="11.42578125" customWidth="1"/>
    <col min="11" max="11" width="1.5703125" customWidth="1"/>
    <col min="12" max="12" width="0.5703125" customWidth="1"/>
    <col min="13" max="13" width="1.5703125" customWidth="1"/>
    <col min="14" max="14" width="2.42578125" customWidth="1"/>
    <col min="15" max="15" width="14" customWidth="1"/>
    <col min="16" max="16" width="8.42578125" customWidth="1"/>
    <col min="17" max="17" width="3.5703125" hidden="1" customWidth="1"/>
    <col min="18" max="18" width="0.5703125" customWidth="1"/>
    <col min="19" max="19" width="11.140625" customWidth="1"/>
    <col min="20" max="20" width="6.42578125" customWidth="1"/>
    <col min="21" max="21" width="10.5703125" customWidth="1"/>
    <col min="22" max="22" width="1.42578125" customWidth="1"/>
    <col min="23" max="23" width="0.5703125" customWidth="1"/>
    <col min="24" max="25" width="10.5703125" customWidth="1"/>
    <col min="27" max="27" width="3.85546875" bestFit="1" customWidth="1"/>
    <col min="28" max="28" width="19.5703125" bestFit="1" customWidth="1"/>
    <col min="29" max="29" width="10.42578125" bestFit="1" customWidth="1"/>
    <col min="30" max="30" width="12.42578125" bestFit="1" customWidth="1"/>
    <col min="31" max="31" width="3.85546875" bestFit="1" customWidth="1"/>
  </cols>
  <sheetData>
    <row r="1" spans="1:23">
      <c r="A1" s="1205"/>
      <c r="B1" s="685" t="str">
        <f>CONCATENATE("ACCOUNTING PERIOD:  ",'General Data Input tab'!$D$2)</f>
        <v>ACCOUNTING PERIOD:  0</v>
      </c>
      <c r="C1" s="1"/>
      <c r="D1" s="1"/>
      <c r="E1" s="1"/>
      <c r="F1" s="1"/>
      <c r="G1" s="1"/>
      <c r="H1" s="1"/>
      <c r="I1" s="1"/>
      <c r="J1" s="1"/>
      <c r="K1" s="1"/>
      <c r="L1" s="1"/>
      <c r="M1" s="1"/>
      <c r="N1" s="1"/>
      <c r="O1" s="1"/>
      <c r="P1" s="1"/>
      <c r="Q1" s="1"/>
      <c r="R1" s="1"/>
      <c r="S1" s="1"/>
      <c r="T1" s="1"/>
      <c r="U1" s="1"/>
      <c r="V1" s="1"/>
      <c r="W1" s="1"/>
    </row>
    <row r="2" spans="1:23">
      <c r="A2" s="1205"/>
      <c r="B2" s="19"/>
      <c r="C2" s="19"/>
      <c r="D2" s="19"/>
      <c r="E2" s="19"/>
      <c r="F2" s="19"/>
      <c r="G2" s="19"/>
      <c r="H2" s="19"/>
      <c r="I2" s="19"/>
      <c r="J2" s="19"/>
      <c r="K2" s="19"/>
      <c r="L2" s="19"/>
      <c r="M2" s="19"/>
      <c r="N2" s="19"/>
      <c r="O2" s="19"/>
      <c r="P2" s="19"/>
      <c r="Q2" s="19"/>
      <c r="R2" s="19"/>
      <c r="S2" s="19"/>
      <c r="T2" s="19"/>
      <c r="U2" s="19"/>
      <c r="V2" s="132" t="s">
        <v>449</v>
      </c>
      <c r="W2" s="19"/>
    </row>
    <row r="3" spans="1:23" ht="15" customHeight="1">
      <c r="B3" s="1376" t="s">
        <v>638</v>
      </c>
      <c r="C3" s="686" t="s">
        <v>637</v>
      </c>
      <c r="D3" s="683"/>
      <c r="E3" s="683"/>
      <c r="F3" s="683"/>
      <c r="G3" s="683"/>
      <c r="H3" s="683"/>
      <c r="I3" s="683"/>
      <c r="J3" s="683"/>
      <c r="K3" s="683"/>
      <c r="L3" s="683"/>
      <c r="M3" s="683"/>
      <c r="N3" s="683"/>
      <c r="O3" s="683"/>
      <c r="P3" s="683"/>
      <c r="Q3" s="683"/>
      <c r="R3" s="683"/>
      <c r="S3" s="683"/>
      <c r="T3" s="683"/>
      <c r="U3" s="683"/>
      <c r="V3" s="666" t="s">
        <v>410</v>
      </c>
      <c r="W3" s="667" t="s">
        <v>410</v>
      </c>
    </row>
    <row r="4" spans="1:23" ht="21.2" customHeight="1">
      <c r="B4" s="1377"/>
      <c r="C4" s="533"/>
      <c r="D4" s="662">
        <f>'General Data Input tab'!C17</f>
        <v>0</v>
      </c>
      <c r="E4" s="662"/>
      <c r="F4" s="538"/>
      <c r="G4" s="538"/>
      <c r="H4" s="538"/>
      <c r="I4" s="538"/>
      <c r="J4" s="538"/>
      <c r="K4" s="538"/>
      <c r="L4" s="538"/>
      <c r="M4" s="538"/>
      <c r="N4" s="538"/>
      <c r="O4" s="538"/>
      <c r="P4" s="538"/>
      <c r="Q4" s="538"/>
      <c r="R4" s="538"/>
      <c r="S4" s="538"/>
      <c r="T4" s="995" t="str">
        <f>IF('General Data Input tab'!K14&gt;0,'General Data Input tab'!K14," ")</f>
        <v xml:space="preserve"> </v>
      </c>
      <c r="U4" s="995"/>
      <c r="V4" s="995"/>
      <c r="W4" s="682" t="e">
        <f>#REF!</f>
        <v>#REF!</v>
      </c>
    </row>
    <row r="5" spans="1:23" ht="4.5" customHeight="1">
      <c r="B5" s="5"/>
      <c r="C5" s="1381"/>
      <c r="D5" s="1382"/>
      <c r="E5" s="1382"/>
      <c r="F5" s="1382"/>
      <c r="G5" s="1382"/>
      <c r="H5" s="1382"/>
      <c r="I5" s="1382"/>
      <c r="J5" s="1382"/>
      <c r="K5" s="1382"/>
      <c r="L5" s="1382"/>
      <c r="M5" s="1382"/>
      <c r="N5" s="1382"/>
      <c r="O5" s="1382"/>
      <c r="P5" s="1382"/>
      <c r="Q5" s="1382"/>
      <c r="R5" s="1382"/>
      <c r="S5" s="1382"/>
      <c r="T5" s="1382"/>
      <c r="U5" s="1382"/>
      <c r="V5" s="1382"/>
      <c r="W5" s="1383"/>
    </row>
    <row r="6" spans="1:23" ht="10.5" customHeight="1">
      <c r="B6" s="12"/>
      <c r="C6" s="1378"/>
      <c r="D6" s="1379"/>
      <c r="E6" s="1379"/>
      <c r="F6" s="1379"/>
      <c r="G6" s="1379"/>
      <c r="H6" s="1379"/>
      <c r="I6" s="1379"/>
      <c r="J6" s="1379"/>
      <c r="K6" s="1379"/>
      <c r="L6" s="1379"/>
      <c r="M6" s="1379"/>
      <c r="N6" s="1379"/>
      <c r="O6" s="1379"/>
      <c r="P6" s="1379"/>
      <c r="Q6" s="1379"/>
      <c r="R6" s="1379"/>
      <c r="S6" s="1379"/>
      <c r="T6" s="1379"/>
      <c r="U6" s="1379"/>
      <c r="V6" s="1379"/>
      <c r="W6" s="1380"/>
    </row>
    <row r="7" spans="1:23" ht="12.95" customHeight="1">
      <c r="B7" s="12"/>
      <c r="C7" s="154"/>
      <c r="D7" s="1372" t="s">
        <v>281</v>
      </c>
      <c r="E7" s="1372"/>
      <c r="F7" s="1372"/>
      <c r="G7" s="1372"/>
      <c r="H7" s="1372"/>
      <c r="I7" s="1372"/>
      <c r="J7" s="1372"/>
      <c r="K7" s="1372"/>
      <c r="L7" s="1372"/>
      <c r="M7" s="1372"/>
      <c r="N7" s="1372"/>
      <c r="O7" s="1372"/>
      <c r="P7" s="1372"/>
      <c r="Q7" s="1372"/>
      <c r="R7" s="1372"/>
      <c r="S7" s="1372"/>
      <c r="T7" s="1372"/>
      <c r="U7" s="1372"/>
      <c r="V7" s="1372"/>
      <c r="W7" s="1373"/>
    </row>
    <row r="8" spans="1:23" ht="12.95" customHeight="1">
      <c r="B8" s="535" t="s">
        <v>448</v>
      </c>
      <c r="C8" s="154"/>
      <c r="D8" s="1372" t="s">
        <v>447</v>
      </c>
      <c r="E8" s="1372"/>
      <c r="F8" s="1372"/>
      <c r="G8" s="1372"/>
      <c r="H8" s="1372"/>
      <c r="I8" s="1372"/>
      <c r="J8" s="1372"/>
      <c r="K8" s="1372"/>
      <c r="L8" s="1372"/>
      <c r="M8" s="1372"/>
      <c r="N8" s="1372"/>
      <c r="O8" s="1372"/>
      <c r="P8" s="1372"/>
      <c r="Q8" s="1372"/>
      <c r="R8" s="1372"/>
      <c r="S8" s="1372"/>
      <c r="T8" s="1372"/>
      <c r="U8" s="1372"/>
      <c r="V8" s="1372"/>
      <c r="W8" s="1373"/>
    </row>
    <row r="9" spans="1:23" ht="12.95" customHeight="1">
      <c r="B9" s="535" t="s">
        <v>446</v>
      </c>
      <c r="C9" s="154"/>
      <c r="D9" s="1372" t="s">
        <v>445</v>
      </c>
      <c r="E9" s="1372"/>
      <c r="F9" s="1372"/>
      <c r="G9" s="1372"/>
      <c r="H9" s="1372"/>
      <c r="I9" s="1372"/>
      <c r="J9" s="1372"/>
      <c r="K9" s="1372"/>
      <c r="L9" s="1372"/>
      <c r="M9" s="1372"/>
      <c r="N9" s="1372"/>
      <c r="O9" s="1372"/>
      <c r="P9" s="1372"/>
      <c r="Q9" s="1372"/>
      <c r="R9" s="1372"/>
      <c r="S9" s="1372"/>
      <c r="T9" s="1372"/>
      <c r="U9" s="1372"/>
      <c r="V9" s="1372"/>
      <c r="W9" s="1373"/>
    </row>
    <row r="10" spans="1:23" ht="12.95" customHeight="1">
      <c r="B10" s="535" t="s">
        <v>444</v>
      </c>
      <c r="C10" s="154"/>
      <c r="D10" s="1372" t="s">
        <v>443</v>
      </c>
      <c r="E10" s="1372"/>
      <c r="F10" s="1372"/>
      <c r="G10" s="1372"/>
      <c r="H10" s="1372"/>
      <c r="I10" s="1372"/>
      <c r="J10" s="1372"/>
      <c r="K10" s="1372"/>
      <c r="L10" s="1372"/>
      <c r="M10" s="1372"/>
      <c r="N10" s="1372"/>
      <c r="O10" s="1372"/>
      <c r="P10" s="1372"/>
      <c r="Q10" s="1372"/>
      <c r="R10" s="1372"/>
      <c r="S10" s="1372"/>
      <c r="T10" s="1372"/>
      <c r="U10" s="1372"/>
      <c r="V10" s="1372"/>
      <c r="W10" s="1373"/>
    </row>
    <row r="11" spans="1:23" ht="12.95" customHeight="1">
      <c r="B11" s="535" t="s">
        <v>442</v>
      </c>
      <c r="C11" s="154"/>
      <c r="D11" s="1372" t="s">
        <v>441</v>
      </c>
      <c r="E11" s="1372"/>
      <c r="F11" s="1372"/>
      <c r="G11" s="1372"/>
      <c r="H11" s="1372"/>
      <c r="I11" s="1372"/>
      <c r="J11" s="1372"/>
      <c r="K11" s="1372"/>
      <c r="L11" s="1372"/>
      <c r="M11" s="1372"/>
      <c r="N11" s="1372"/>
      <c r="O11" s="1372"/>
      <c r="P11" s="1372"/>
      <c r="Q11" s="1372"/>
      <c r="R11" s="1372"/>
      <c r="S11" s="1372"/>
      <c r="T11" s="1372"/>
      <c r="U11" s="1372"/>
      <c r="V11" s="1372"/>
      <c r="W11" s="1373"/>
    </row>
    <row r="12" spans="1:23" ht="12.95" customHeight="1">
      <c r="B12" s="535" t="s">
        <v>440</v>
      </c>
      <c r="C12" s="154"/>
      <c r="D12" s="1372" t="s">
        <v>493</v>
      </c>
      <c r="E12" s="1372"/>
      <c r="F12" s="1372"/>
      <c r="G12" s="1372"/>
      <c r="H12" s="1372"/>
      <c r="I12" s="1372"/>
      <c r="J12" s="1372"/>
      <c r="K12" s="1372"/>
      <c r="L12" s="1372"/>
      <c r="M12" s="1372"/>
      <c r="N12" s="1372"/>
      <c r="O12" s="1372"/>
      <c r="P12" s="1372"/>
      <c r="Q12" s="1372"/>
      <c r="R12" s="1372"/>
      <c r="S12" s="1372"/>
      <c r="T12" s="1372"/>
      <c r="U12" s="1372"/>
      <c r="V12" s="1372"/>
      <c r="W12" s="1373"/>
    </row>
    <row r="13" spans="1:23" ht="12.95" customHeight="1">
      <c r="B13" s="535" t="s">
        <v>439</v>
      </c>
      <c r="C13" s="154"/>
      <c r="D13" s="1372" t="s">
        <v>280</v>
      </c>
      <c r="E13" s="1372"/>
      <c r="F13" s="1372"/>
      <c r="G13" s="1372"/>
      <c r="H13" s="1372"/>
      <c r="I13" s="1372"/>
      <c r="J13" s="1372"/>
      <c r="K13" s="1372"/>
      <c r="L13" s="1372"/>
      <c r="M13" s="1372"/>
      <c r="N13" s="1372"/>
      <c r="O13" s="1372"/>
      <c r="P13" s="1372"/>
      <c r="Q13" s="1372"/>
      <c r="R13" s="1372"/>
      <c r="S13" s="1372"/>
      <c r="T13" s="1372"/>
      <c r="U13" s="1372"/>
      <c r="V13" s="1372"/>
      <c r="W13" s="1373"/>
    </row>
    <row r="14" spans="1:23" ht="12.95" customHeight="1">
      <c r="B14" s="535" t="s">
        <v>369</v>
      </c>
      <c r="C14" s="154"/>
      <c r="D14" s="1372" t="s">
        <v>279</v>
      </c>
      <c r="E14" s="1372"/>
      <c r="F14" s="1372"/>
      <c r="G14" s="1372"/>
      <c r="H14" s="1372"/>
      <c r="I14" s="1372"/>
      <c r="J14" s="1372"/>
      <c r="K14" s="1372"/>
      <c r="L14" s="1372"/>
      <c r="M14" s="1372"/>
      <c r="N14" s="1372"/>
      <c r="O14" s="1372"/>
      <c r="P14" s="1372"/>
      <c r="Q14" s="1372"/>
      <c r="R14" s="1372"/>
      <c r="S14" s="1372"/>
      <c r="T14" s="1372"/>
      <c r="U14" s="1372"/>
      <c r="V14" s="1372"/>
      <c r="W14" s="1373"/>
    </row>
    <row r="15" spans="1:23" ht="12.95" customHeight="1">
      <c r="B15" s="535" t="s">
        <v>376</v>
      </c>
      <c r="C15" s="154"/>
      <c r="D15" s="1374" t="s">
        <v>438</v>
      </c>
      <c r="E15" s="1374"/>
      <c r="F15" s="1374"/>
      <c r="G15" s="1374"/>
      <c r="H15" s="1374"/>
      <c r="I15" s="1374"/>
      <c r="J15" s="1374"/>
      <c r="K15" s="1374"/>
      <c r="L15" s="1374"/>
      <c r="M15" s="1374"/>
      <c r="N15" s="1374"/>
      <c r="O15" s="1374"/>
      <c r="P15" s="1374"/>
      <c r="Q15" s="1374"/>
      <c r="R15" s="1374"/>
      <c r="S15" s="1374"/>
      <c r="T15" s="1374"/>
      <c r="U15" s="1374"/>
      <c r="V15" s="1374"/>
      <c r="W15" s="1375"/>
    </row>
    <row r="16" spans="1:23" ht="12.95" customHeight="1">
      <c r="B16" s="12"/>
      <c r="C16" s="154"/>
      <c r="D16" s="1384" t="s">
        <v>278</v>
      </c>
      <c r="E16" s="1384"/>
      <c r="F16" s="1384"/>
      <c r="G16" s="1384"/>
      <c r="H16" s="1384"/>
      <c r="I16" s="1384"/>
      <c r="J16" s="1384"/>
      <c r="K16" s="1384"/>
      <c r="L16" s="1384"/>
      <c r="M16" s="1384"/>
      <c r="N16" s="1384"/>
      <c r="O16" s="1384"/>
      <c r="P16" s="1384"/>
      <c r="Q16" s="1384"/>
      <c r="R16" s="1384"/>
      <c r="S16" s="1384"/>
      <c r="T16" s="1384"/>
      <c r="U16" s="1384"/>
      <c r="V16" s="1384"/>
      <c r="W16" s="1385"/>
    </row>
    <row r="17" spans="2:28" ht="12.95" customHeight="1">
      <c r="B17" s="30"/>
      <c r="C17" s="154"/>
      <c r="D17" s="1374" t="s">
        <v>437</v>
      </c>
      <c r="E17" s="1374"/>
      <c r="F17" s="1374"/>
      <c r="G17" s="1374"/>
      <c r="H17" s="1374"/>
      <c r="I17" s="1374"/>
      <c r="J17" s="1374"/>
      <c r="K17" s="1374"/>
      <c r="L17" s="1374"/>
      <c r="M17" s="1374"/>
      <c r="N17" s="1374"/>
      <c r="O17" s="1374"/>
      <c r="P17" s="1374"/>
      <c r="Q17" s="1374"/>
      <c r="R17" s="1374"/>
      <c r="S17" s="1374"/>
      <c r="T17" s="1374"/>
      <c r="U17" s="1374"/>
      <c r="V17" s="1374"/>
      <c r="W17" s="1375"/>
    </row>
    <row r="18" spans="2:28" ht="12.95" customHeight="1">
      <c r="B18" s="12"/>
      <c r="C18" s="154"/>
      <c r="D18" s="1006" t="s">
        <v>277</v>
      </c>
      <c r="E18" s="1006"/>
      <c r="F18" s="1006"/>
      <c r="G18" s="1006"/>
      <c r="H18" s="1006"/>
      <c r="I18" s="1006"/>
      <c r="J18" s="1006"/>
      <c r="K18" s="1006"/>
      <c r="L18" s="1006"/>
      <c r="M18" s="1006"/>
      <c r="N18" s="1006"/>
      <c r="O18" s="1006"/>
      <c r="P18" s="1006"/>
      <c r="Q18" s="1006"/>
      <c r="R18" s="1006"/>
      <c r="S18" s="1006"/>
      <c r="T18" s="1006"/>
      <c r="U18" s="1006"/>
      <c r="V18" s="1006"/>
      <c r="W18" s="1007"/>
    </row>
    <row r="19" spans="2:28" ht="12.95" customHeight="1">
      <c r="B19" s="12"/>
      <c r="C19" s="154"/>
      <c r="D19" s="1374" t="s">
        <v>844</v>
      </c>
      <c r="E19" s="1374"/>
      <c r="F19" s="1374"/>
      <c r="G19" s="1374"/>
      <c r="H19" s="1374"/>
      <c r="I19" s="1374"/>
      <c r="J19" s="1374"/>
      <c r="K19" s="1374"/>
      <c r="L19" s="1374"/>
      <c r="M19" s="1374"/>
      <c r="N19" s="1374"/>
      <c r="O19" s="1374"/>
      <c r="P19" s="1374"/>
      <c r="Q19" s="1374"/>
      <c r="R19" s="1374"/>
      <c r="S19" s="1374"/>
      <c r="T19" s="1374"/>
      <c r="U19" s="1374"/>
      <c r="V19" s="1374"/>
      <c r="W19" s="1375"/>
    </row>
    <row r="20" spans="2:28" ht="12.95" customHeight="1">
      <c r="B20" s="12"/>
      <c r="C20" s="154"/>
      <c r="D20" s="1006" t="s">
        <v>436</v>
      </c>
      <c r="E20" s="1006"/>
      <c r="F20" s="1006"/>
      <c r="G20" s="1006"/>
      <c r="H20" s="1006"/>
      <c r="I20" s="1006"/>
      <c r="J20" s="1006"/>
      <c r="K20" s="1006"/>
      <c r="L20" s="1006"/>
      <c r="M20" s="1006"/>
      <c r="N20" s="1006"/>
      <c r="O20" s="1006"/>
      <c r="P20" s="1006"/>
      <c r="Q20" s="1006"/>
      <c r="R20" s="1006"/>
      <c r="S20" s="1006"/>
      <c r="T20" s="1006"/>
      <c r="U20" s="1006"/>
      <c r="V20" s="1006"/>
      <c r="W20" s="1007"/>
    </row>
    <row r="21" spans="2:28" ht="12.95" customHeight="1">
      <c r="B21" s="12"/>
      <c r="C21" s="154"/>
      <c r="D21" s="1006" t="s">
        <v>276</v>
      </c>
      <c r="E21" s="1006"/>
      <c r="F21" s="1006"/>
      <c r="G21" s="1006"/>
      <c r="H21" s="1006"/>
      <c r="I21" s="1006"/>
      <c r="J21" s="1006"/>
      <c r="K21" s="1006"/>
      <c r="L21" s="1006"/>
      <c r="M21" s="1006"/>
      <c r="N21" s="1006"/>
      <c r="O21" s="1006"/>
      <c r="P21" s="1006"/>
      <c r="Q21" s="1006"/>
      <c r="R21" s="1006"/>
      <c r="S21" s="1006"/>
      <c r="T21" s="1006"/>
      <c r="U21" s="1006"/>
      <c r="V21" s="1006"/>
      <c r="W21" s="1007"/>
      <c r="Y21" s="490"/>
    </row>
    <row r="22" spans="2:28" ht="12.95" customHeight="1">
      <c r="B22" s="12"/>
      <c r="C22" s="154"/>
      <c r="D22" s="1387" t="s">
        <v>435</v>
      </c>
      <c r="E22" s="1387"/>
      <c r="F22" s="1387"/>
      <c r="G22" s="1387"/>
      <c r="H22" s="1387"/>
      <c r="I22" s="1387"/>
      <c r="J22" s="1387"/>
      <c r="K22" s="1387"/>
      <c r="L22" s="1387"/>
      <c r="M22" s="1387"/>
      <c r="N22" s="1387"/>
      <c r="O22" s="1387"/>
      <c r="P22" s="1387"/>
      <c r="Q22" s="1387"/>
      <c r="R22" s="1387"/>
      <c r="S22" s="1387"/>
      <c r="T22" s="1387"/>
      <c r="U22" s="1387"/>
      <c r="V22" s="1387"/>
      <c r="W22" s="1388"/>
    </row>
    <row r="23" spans="2:28" ht="12.95" customHeight="1">
      <c r="B23" s="12"/>
      <c r="C23" s="1018"/>
      <c r="D23" s="1019"/>
      <c r="E23" s="1019"/>
      <c r="F23" s="1019"/>
      <c r="G23" s="1019"/>
      <c r="H23" s="1019"/>
      <c r="I23" s="1019"/>
      <c r="J23" s="1019"/>
      <c r="K23" s="1019"/>
      <c r="L23" s="1019"/>
      <c r="M23" s="1019"/>
      <c r="N23" s="1019"/>
      <c r="O23" s="1019"/>
      <c r="P23" s="1019"/>
      <c r="Q23" s="1019"/>
      <c r="R23" s="1019"/>
      <c r="S23" s="1019"/>
      <c r="T23" s="1019"/>
      <c r="U23" s="1019"/>
      <c r="V23" s="1019"/>
      <c r="W23" s="1020"/>
    </row>
    <row r="24" spans="2:28" ht="12.95" customHeight="1">
      <c r="B24" s="12"/>
      <c r="C24" s="154"/>
      <c r="D24" s="1372" t="s">
        <v>282</v>
      </c>
      <c r="E24" s="1372"/>
      <c r="F24" s="1372"/>
      <c r="G24" s="1372"/>
      <c r="H24" s="1372"/>
      <c r="I24" s="1372"/>
      <c r="J24" s="1372"/>
      <c r="K24" s="1372"/>
      <c r="L24" s="1372"/>
      <c r="M24" s="1372"/>
      <c r="N24" s="1372"/>
      <c r="O24" s="1372"/>
      <c r="P24" s="1372"/>
      <c r="Q24" s="1372"/>
      <c r="R24" s="1372"/>
      <c r="S24" s="1372"/>
      <c r="T24" s="1372"/>
      <c r="U24" s="1372"/>
      <c r="V24" s="1372"/>
      <c r="W24" s="1373"/>
    </row>
    <row r="25" spans="2:28" ht="12.95" customHeight="1">
      <c r="B25" s="12"/>
      <c r="C25" s="154"/>
      <c r="D25" s="1372" t="s">
        <v>949</v>
      </c>
      <c r="E25" s="1372"/>
      <c r="F25" s="1372"/>
      <c r="G25" s="1372"/>
      <c r="H25" s="1372"/>
      <c r="I25" s="1372"/>
      <c r="J25" s="1372"/>
      <c r="K25" s="1372"/>
      <c r="L25" s="1372"/>
      <c r="M25" s="1372"/>
      <c r="N25" s="1372"/>
      <c r="O25" s="1372"/>
      <c r="P25" s="1372"/>
      <c r="Q25" s="1372"/>
      <c r="R25" s="1372"/>
      <c r="S25" s="1372"/>
      <c r="T25" s="1372"/>
      <c r="U25" s="1372"/>
      <c r="V25" s="1372"/>
      <c r="W25" s="1373"/>
    </row>
    <row r="26" spans="2:28">
      <c r="B26" s="12"/>
      <c r="C26" s="1381"/>
      <c r="D26" s="1382"/>
      <c r="E26" s="1382"/>
      <c r="F26" s="1382"/>
      <c r="G26" s="1382"/>
      <c r="H26" s="1382"/>
      <c r="I26" s="1382"/>
      <c r="J26" s="1382"/>
      <c r="K26" s="1382"/>
      <c r="L26" s="1382"/>
      <c r="M26" s="1382"/>
      <c r="N26" s="1382"/>
      <c r="O26" s="1382"/>
      <c r="P26" s="1382"/>
      <c r="Q26" s="1382"/>
      <c r="R26" s="1382"/>
      <c r="S26" s="1382"/>
      <c r="T26" s="1382"/>
      <c r="U26" s="1382"/>
      <c r="V26" s="1382"/>
      <c r="W26" s="1383"/>
    </row>
    <row r="27" spans="2:28">
      <c r="B27" s="421"/>
      <c r="C27" s="896" t="s">
        <v>434</v>
      </c>
      <c r="D27" s="897"/>
      <c r="E27" s="897"/>
      <c r="F27" s="897"/>
      <c r="G27" s="897"/>
      <c r="H27" s="897"/>
      <c r="I27" s="897"/>
      <c r="J27" s="897"/>
      <c r="K27" s="997"/>
      <c r="L27" s="997"/>
      <c r="M27" s="997"/>
      <c r="N27" s="997"/>
      <c r="O27" s="997"/>
      <c r="P27" s="897"/>
      <c r="Q27" s="897"/>
      <c r="R27" s="897"/>
      <c r="S27" s="897"/>
      <c r="T27" s="897"/>
      <c r="U27" s="897"/>
      <c r="V27" s="897"/>
      <c r="W27" s="898"/>
    </row>
    <row r="28" spans="2:28">
      <c r="B28" s="57"/>
      <c r="C28" s="982" t="s">
        <v>310</v>
      </c>
      <c r="D28" s="997"/>
      <c r="E28" s="983"/>
      <c r="F28" s="982" t="s">
        <v>433</v>
      </c>
      <c r="G28" s="997"/>
      <c r="H28" s="983"/>
      <c r="I28" s="982" t="s">
        <v>432</v>
      </c>
      <c r="J28" s="983"/>
      <c r="K28" s="982" t="s">
        <v>79</v>
      </c>
      <c r="L28" s="997"/>
      <c r="M28" s="997"/>
      <c r="N28" s="997"/>
      <c r="O28" s="983"/>
      <c r="P28" s="982" t="s">
        <v>431</v>
      </c>
      <c r="Q28" s="997"/>
      <c r="R28" s="997"/>
      <c r="S28" s="983"/>
      <c r="T28" s="982" t="s">
        <v>430</v>
      </c>
      <c r="U28" s="997"/>
      <c r="V28" s="997"/>
      <c r="W28" s="983"/>
      <c r="Y28" s="23"/>
    </row>
    <row r="29" spans="2:28">
      <c r="B29" s="57"/>
      <c r="C29" s="984" t="s">
        <v>308</v>
      </c>
      <c r="D29" s="1386"/>
      <c r="E29" s="985"/>
      <c r="F29" s="984" t="s">
        <v>757</v>
      </c>
      <c r="G29" s="1386"/>
      <c r="H29" s="985"/>
      <c r="I29" s="984" t="s">
        <v>429</v>
      </c>
      <c r="J29" s="985"/>
      <c r="K29" s="984" t="s">
        <v>307</v>
      </c>
      <c r="L29" s="1386"/>
      <c r="M29" s="1386"/>
      <c r="N29" s="1386"/>
      <c r="O29" s="985"/>
      <c r="P29" s="984" t="s">
        <v>757</v>
      </c>
      <c r="Q29" s="1386"/>
      <c r="R29" s="1386"/>
      <c r="S29" s="985"/>
      <c r="T29" s="984" t="s">
        <v>757</v>
      </c>
      <c r="U29" s="1386"/>
      <c r="V29" s="1386"/>
      <c r="W29" s="985"/>
      <c r="Y29" s="23"/>
      <c r="Z29" s="23"/>
      <c r="AA29" s="23"/>
      <c r="AB29" s="23"/>
    </row>
    <row r="30" spans="2:28" ht="15.95" customHeight="1">
      <c r="B30" s="57"/>
      <c r="C30" s="1366"/>
      <c r="D30" s="1367"/>
      <c r="E30" s="1368"/>
      <c r="F30" s="1369"/>
      <c r="G30" s="1370"/>
      <c r="H30" s="1371"/>
      <c r="I30" s="1366"/>
      <c r="J30" s="1368"/>
      <c r="K30" s="1354"/>
      <c r="L30" s="1355"/>
      <c r="M30" s="1355"/>
      <c r="N30" s="1355"/>
      <c r="O30" s="1356"/>
      <c r="P30" s="1323"/>
      <c r="Q30" s="1324"/>
      <c r="R30" s="1324"/>
      <c r="S30" s="1325"/>
      <c r="T30" s="1323"/>
      <c r="U30" s="1324"/>
      <c r="V30" s="1324"/>
      <c r="W30" s="1325"/>
    </row>
    <row r="31" spans="2:28" ht="15.95" customHeight="1">
      <c r="B31" s="57"/>
      <c r="C31" s="1229"/>
      <c r="D31" s="1206"/>
      <c r="E31" s="1326"/>
      <c r="F31" s="1345"/>
      <c r="G31" s="1346"/>
      <c r="H31" s="1347"/>
      <c r="I31" s="1232"/>
      <c r="J31" s="1348"/>
      <c r="K31" s="1330"/>
      <c r="L31" s="1331"/>
      <c r="M31" s="1331"/>
      <c r="N31" s="1331"/>
      <c r="O31" s="1332"/>
      <c r="P31" s="1357"/>
      <c r="Q31" s="1358"/>
      <c r="R31" s="1358"/>
      <c r="S31" s="1359"/>
      <c r="T31" s="1357"/>
      <c r="U31" s="1358"/>
      <c r="V31" s="1358"/>
      <c r="W31" s="1359"/>
    </row>
    <row r="32" spans="2:28" ht="15.95" customHeight="1">
      <c r="B32" s="57"/>
      <c r="C32" s="1229"/>
      <c r="D32" s="1206"/>
      <c r="E32" s="1326"/>
      <c r="F32" s="1345"/>
      <c r="G32" s="1346"/>
      <c r="H32" s="1347"/>
      <c r="I32" s="1349"/>
      <c r="J32" s="1350"/>
      <c r="K32" s="1330"/>
      <c r="L32" s="1331"/>
      <c r="M32" s="1331"/>
      <c r="N32" s="1331"/>
      <c r="O32" s="1332"/>
      <c r="P32" s="1320"/>
      <c r="Q32" s="1321"/>
      <c r="R32" s="1321"/>
      <c r="S32" s="1322"/>
      <c r="T32" s="1320"/>
      <c r="U32" s="1321"/>
      <c r="V32" s="1321"/>
      <c r="W32" s="1322"/>
    </row>
    <row r="33" spans="2:23" ht="15.95" customHeight="1">
      <c r="B33" s="57"/>
      <c r="C33" s="1229"/>
      <c r="D33" s="1206"/>
      <c r="E33" s="1326"/>
      <c r="F33" s="1360"/>
      <c r="G33" s="1361"/>
      <c r="H33" s="1362"/>
      <c r="I33" s="1229"/>
      <c r="J33" s="1326"/>
      <c r="K33" s="1330"/>
      <c r="L33" s="1331"/>
      <c r="M33" s="1331"/>
      <c r="N33" s="1331"/>
      <c r="O33" s="1332"/>
      <c r="P33" s="1320"/>
      <c r="Q33" s="1321"/>
      <c r="R33" s="1321"/>
      <c r="S33" s="1322"/>
      <c r="T33" s="1320"/>
      <c r="U33" s="1321"/>
      <c r="V33" s="1321"/>
      <c r="W33" s="1322"/>
    </row>
    <row r="34" spans="2:23" ht="15.95" customHeight="1">
      <c r="B34" s="57"/>
      <c r="C34" s="1229"/>
      <c r="D34" s="1206"/>
      <c r="E34" s="1326"/>
      <c r="F34" s="1345"/>
      <c r="G34" s="1346"/>
      <c r="H34" s="1347"/>
      <c r="I34" s="1349"/>
      <c r="J34" s="1350"/>
      <c r="K34" s="1330"/>
      <c r="L34" s="1331"/>
      <c r="M34" s="1331"/>
      <c r="N34" s="1331"/>
      <c r="O34" s="1332"/>
      <c r="P34" s="1320"/>
      <c r="Q34" s="1321"/>
      <c r="R34" s="1321"/>
      <c r="S34" s="1322"/>
      <c r="T34" s="1320"/>
      <c r="U34" s="1321"/>
      <c r="V34" s="1321"/>
      <c r="W34" s="1322"/>
    </row>
    <row r="35" spans="2:23" ht="15.95" customHeight="1">
      <c r="B35" s="57"/>
      <c r="C35" s="1229"/>
      <c r="D35" s="1206"/>
      <c r="E35" s="1326"/>
      <c r="F35" s="1360"/>
      <c r="G35" s="1361"/>
      <c r="H35" s="1362"/>
      <c r="I35" s="1229"/>
      <c r="J35" s="1326"/>
      <c r="K35" s="1330"/>
      <c r="L35" s="1331"/>
      <c r="M35" s="1331"/>
      <c r="N35" s="1331"/>
      <c r="O35" s="1332"/>
      <c r="P35" s="1320"/>
      <c r="Q35" s="1321"/>
      <c r="R35" s="1321"/>
      <c r="S35" s="1322"/>
      <c r="T35" s="1320"/>
      <c r="U35" s="1321"/>
      <c r="V35" s="1321"/>
      <c r="W35" s="1322"/>
    </row>
    <row r="36" spans="2:23" ht="15.95" customHeight="1">
      <c r="B36" s="57"/>
      <c r="C36" s="1229"/>
      <c r="D36" s="1206"/>
      <c r="E36" s="1326"/>
      <c r="F36" s="1345"/>
      <c r="G36" s="1346"/>
      <c r="H36" s="1347"/>
      <c r="I36" s="1349"/>
      <c r="J36" s="1350"/>
      <c r="K36" s="1330"/>
      <c r="L36" s="1331"/>
      <c r="M36" s="1331"/>
      <c r="N36" s="1331"/>
      <c r="O36" s="1332"/>
      <c r="P36" s="1351"/>
      <c r="Q36" s="1352"/>
      <c r="R36" s="1352"/>
      <c r="S36" s="1353"/>
      <c r="T36" s="1351"/>
      <c r="U36" s="1352"/>
      <c r="V36" s="1352"/>
      <c r="W36" s="1353"/>
    </row>
    <row r="37" spans="2:23" ht="15.95" customHeight="1">
      <c r="B37" s="57"/>
      <c r="C37" s="1229"/>
      <c r="D37" s="1206"/>
      <c r="E37" s="1326"/>
      <c r="F37" s="1345"/>
      <c r="G37" s="1346"/>
      <c r="H37" s="1347"/>
      <c r="I37" s="1229"/>
      <c r="J37" s="1326"/>
      <c r="K37" s="1330"/>
      <c r="L37" s="1331"/>
      <c r="M37" s="1331"/>
      <c r="N37" s="1331"/>
      <c r="O37" s="1332"/>
      <c r="P37" s="1333"/>
      <c r="Q37" s="1334"/>
      <c r="R37" s="1334"/>
      <c r="S37" s="1335"/>
      <c r="T37" s="1320"/>
      <c r="U37" s="1321"/>
      <c r="V37" s="1321"/>
      <c r="W37" s="1322"/>
    </row>
    <row r="38" spans="2:23" ht="15.95" customHeight="1">
      <c r="B38" s="57"/>
      <c r="C38" s="1229"/>
      <c r="D38" s="1206"/>
      <c r="E38" s="1326"/>
      <c r="F38" s="1345"/>
      <c r="G38" s="1346"/>
      <c r="H38" s="1347"/>
      <c r="I38" s="1232"/>
      <c r="J38" s="1348"/>
      <c r="K38" s="1330"/>
      <c r="L38" s="1331"/>
      <c r="M38" s="1331"/>
      <c r="N38" s="1331"/>
      <c r="O38" s="1332"/>
      <c r="P38" s="1333"/>
      <c r="Q38" s="1334"/>
      <c r="R38" s="1334"/>
      <c r="S38" s="1335"/>
      <c r="T38" s="1320"/>
      <c r="U38" s="1321"/>
      <c r="V38" s="1321"/>
      <c r="W38" s="1322"/>
    </row>
    <row r="39" spans="2:23" ht="15.95" customHeight="1">
      <c r="B39" s="57"/>
      <c r="C39" s="1229"/>
      <c r="D39" s="1206"/>
      <c r="E39" s="1326"/>
      <c r="F39" s="1327"/>
      <c r="G39" s="1328"/>
      <c r="H39" s="1329"/>
      <c r="I39" s="1229"/>
      <c r="J39" s="1326"/>
      <c r="K39" s="1330"/>
      <c r="L39" s="1331"/>
      <c r="M39" s="1331"/>
      <c r="N39" s="1331"/>
      <c r="O39" s="1332"/>
      <c r="P39" s="1333"/>
      <c r="Q39" s="1334"/>
      <c r="R39" s="1334"/>
      <c r="S39" s="1335"/>
      <c r="T39" s="1320"/>
      <c r="U39" s="1321"/>
      <c r="V39" s="1321"/>
      <c r="W39" s="1322"/>
    </row>
    <row r="40" spans="2:23" ht="15.95" customHeight="1">
      <c r="B40" s="57"/>
      <c r="C40" s="1229"/>
      <c r="D40" s="1206"/>
      <c r="E40" s="1326"/>
      <c r="F40" s="1327"/>
      <c r="G40" s="1328"/>
      <c r="H40" s="1329"/>
      <c r="I40" s="1229"/>
      <c r="J40" s="1326"/>
      <c r="K40" s="1330"/>
      <c r="L40" s="1331"/>
      <c r="M40" s="1331"/>
      <c r="N40" s="1331"/>
      <c r="O40" s="1332"/>
      <c r="P40" s="1333"/>
      <c r="Q40" s="1334"/>
      <c r="R40" s="1334"/>
      <c r="S40" s="1335"/>
      <c r="T40" s="1320"/>
      <c r="U40" s="1321"/>
      <c r="V40" s="1321"/>
      <c r="W40" s="1322"/>
    </row>
    <row r="41" spans="2:23" ht="15.95" customHeight="1">
      <c r="B41" s="57"/>
      <c r="C41" s="1231"/>
      <c r="D41" s="1204"/>
      <c r="E41" s="1336"/>
      <c r="F41" s="1337"/>
      <c r="G41" s="1338"/>
      <c r="H41" s="1339"/>
      <c r="I41" s="1340"/>
      <c r="J41" s="1341"/>
      <c r="K41" s="1342"/>
      <c r="L41" s="1343"/>
      <c r="M41" s="1343"/>
      <c r="N41" s="1343"/>
      <c r="O41" s="1344"/>
      <c r="P41" s="1317"/>
      <c r="Q41" s="1318"/>
      <c r="R41" s="1318"/>
      <c r="S41" s="1319"/>
      <c r="T41" s="1363"/>
      <c r="U41" s="1364"/>
      <c r="V41" s="1364"/>
      <c r="W41" s="1365"/>
    </row>
    <row r="42" spans="2:23" ht="5.0999999999999996" customHeight="1">
      <c r="B42" s="57"/>
      <c r="C42" s="1389"/>
      <c r="D42" s="1390"/>
      <c r="E42" s="1390"/>
      <c r="F42" s="1390"/>
      <c r="G42" s="1390"/>
      <c r="H42" s="1390"/>
      <c r="I42" s="1390"/>
      <c r="J42" s="1390"/>
      <c r="K42" s="1390"/>
      <c r="L42" s="1390"/>
      <c r="M42" s="1390"/>
      <c r="N42" s="1390"/>
      <c r="O42" s="1390"/>
      <c r="P42" s="1390"/>
      <c r="Q42" s="1390"/>
      <c r="R42" s="1390"/>
      <c r="S42" s="1390"/>
      <c r="T42" s="1390"/>
      <c r="U42" s="1390"/>
      <c r="V42" s="1390"/>
      <c r="W42" s="1391"/>
    </row>
    <row r="43" spans="2:23" ht="20.25" customHeight="1">
      <c r="B43" s="12"/>
      <c r="C43" s="1366"/>
      <c r="D43" s="1367"/>
      <c r="E43" s="1368"/>
      <c r="F43" s="1369"/>
      <c r="G43" s="1370"/>
      <c r="H43" s="1371"/>
      <c r="I43" s="1366"/>
      <c r="J43" s="1368"/>
      <c r="K43" s="1354"/>
      <c r="L43" s="1355"/>
      <c r="M43" s="1355"/>
      <c r="N43" s="1355"/>
      <c r="O43" s="1356"/>
      <c r="P43" s="1323"/>
      <c r="Q43" s="1324"/>
      <c r="R43" s="1324"/>
      <c r="S43" s="1325"/>
      <c r="T43" s="1323"/>
      <c r="U43" s="1324"/>
      <c r="V43" s="1324"/>
      <c r="W43" s="1325"/>
    </row>
    <row r="44" spans="2:23" ht="15.75">
      <c r="B44" s="12"/>
      <c r="C44" s="1229"/>
      <c r="D44" s="1206"/>
      <c r="E44" s="1326"/>
      <c r="F44" s="1345"/>
      <c r="G44" s="1346"/>
      <c r="H44" s="1347"/>
      <c r="I44" s="1232"/>
      <c r="J44" s="1348"/>
      <c r="K44" s="1330"/>
      <c r="L44" s="1331"/>
      <c r="M44" s="1331"/>
      <c r="N44" s="1331"/>
      <c r="O44" s="1332"/>
      <c r="P44" s="1357"/>
      <c r="Q44" s="1358"/>
      <c r="R44" s="1358"/>
      <c r="S44" s="1359"/>
      <c r="T44" s="1357"/>
      <c r="U44" s="1358"/>
      <c r="V44" s="1358"/>
      <c r="W44" s="1359"/>
    </row>
    <row r="45" spans="2:23" ht="15.75">
      <c r="B45" s="12"/>
      <c r="C45" s="1229"/>
      <c r="D45" s="1206"/>
      <c r="E45" s="1326"/>
      <c r="F45" s="1345"/>
      <c r="G45" s="1346"/>
      <c r="H45" s="1347"/>
      <c r="I45" s="1349"/>
      <c r="J45" s="1350"/>
      <c r="K45" s="1330"/>
      <c r="L45" s="1331"/>
      <c r="M45" s="1331"/>
      <c r="N45" s="1331"/>
      <c r="O45" s="1332"/>
      <c r="P45" s="1320"/>
      <c r="Q45" s="1321"/>
      <c r="R45" s="1321"/>
      <c r="S45" s="1322"/>
      <c r="T45" s="1320"/>
      <c r="U45" s="1321"/>
      <c r="V45" s="1321"/>
      <c r="W45" s="1322"/>
    </row>
    <row r="46" spans="2:23" ht="15.75">
      <c r="B46" s="12"/>
      <c r="C46" s="1229"/>
      <c r="D46" s="1206"/>
      <c r="E46" s="1326"/>
      <c r="F46" s="1360"/>
      <c r="G46" s="1361"/>
      <c r="H46" s="1362"/>
      <c r="I46" s="1229"/>
      <c r="J46" s="1326"/>
      <c r="K46" s="1330"/>
      <c r="L46" s="1331"/>
      <c r="M46" s="1331"/>
      <c r="N46" s="1331"/>
      <c r="O46" s="1332"/>
      <c r="P46" s="1320"/>
      <c r="Q46" s="1321"/>
      <c r="R46" s="1321"/>
      <c r="S46" s="1322"/>
      <c r="T46" s="1320"/>
      <c r="U46" s="1321"/>
      <c r="V46" s="1321"/>
      <c r="W46" s="1322"/>
    </row>
    <row r="47" spans="2:23" ht="20.25" customHeight="1">
      <c r="B47" s="12"/>
      <c r="C47" s="1229"/>
      <c r="D47" s="1206"/>
      <c r="E47" s="1326"/>
      <c r="F47" s="1345"/>
      <c r="G47" s="1346"/>
      <c r="H47" s="1347"/>
      <c r="I47" s="1349"/>
      <c r="J47" s="1350"/>
      <c r="K47" s="1330"/>
      <c r="L47" s="1331"/>
      <c r="M47" s="1331"/>
      <c r="N47" s="1331"/>
      <c r="O47" s="1332"/>
      <c r="P47" s="1320"/>
      <c r="Q47" s="1321"/>
      <c r="R47" s="1321"/>
      <c r="S47" s="1322"/>
      <c r="T47" s="1320"/>
      <c r="U47" s="1321"/>
      <c r="V47" s="1321"/>
      <c r="W47" s="1322"/>
    </row>
    <row r="48" spans="2:23" ht="15.75">
      <c r="B48" s="12"/>
      <c r="C48" s="1229"/>
      <c r="D48" s="1206"/>
      <c r="E48" s="1326"/>
      <c r="F48" s="1360"/>
      <c r="G48" s="1361"/>
      <c r="H48" s="1362"/>
      <c r="I48" s="1229"/>
      <c r="J48" s="1326"/>
      <c r="K48" s="1330"/>
      <c r="L48" s="1331"/>
      <c r="M48" s="1331"/>
      <c r="N48" s="1331"/>
      <c r="O48" s="1332"/>
      <c r="P48" s="1320"/>
      <c r="Q48" s="1321"/>
      <c r="R48" s="1321"/>
      <c r="S48" s="1322"/>
      <c r="T48" s="1320"/>
      <c r="U48" s="1321"/>
      <c r="V48" s="1321"/>
      <c r="W48" s="1322"/>
    </row>
    <row r="49" spans="2:23" ht="15.75">
      <c r="B49" s="12"/>
      <c r="C49" s="1229"/>
      <c r="D49" s="1206"/>
      <c r="E49" s="1326"/>
      <c r="F49" s="1345"/>
      <c r="G49" s="1346"/>
      <c r="H49" s="1347"/>
      <c r="I49" s="1349"/>
      <c r="J49" s="1350"/>
      <c r="K49" s="1330"/>
      <c r="L49" s="1331"/>
      <c r="M49" s="1331"/>
      <c r="N49" s="1331"/>
      <c r="O49" s="1332"/>
      <c r="P49" s="1351"/>
      <c r="Q49" s="1352"/>
      <c r="R49" s="1352"/>
      <c r="S49" s="1353"/>
      <c r="T49" s="1351"/>
      <c r="U49" s="1352"/>
      <c r="V49" s="1352"/>
      <c r="W49" s="1353"/>
    </row>
    <row r="50" spans="2:23" ht="6" customHeight="1">
      <c r="B50" s="12"/>
      <c r="C50" s="1229"/>
      <c r="D50" s="1206"/>
      <c r="E50" s="1326"/>
      <c r="F50" s="1345"/>
      <c r="G50" s="1346"/>
      <c r="H50" s="1347"/>
      <c r="I50" s="1229"/>
      <c r="J50" s="1326"/>
      <c r="K50" s="1330"/>
      <c r="L50" s="1331"/>
      <c r="M50" s="1331"/>
      <c r="N50" s="1331"/>
      <c r="O50" s="1332"/>
      <c r="P50" s="1333"/>
      <c r="Q50" s="1334"/>
      <c r="R50" s="1334"/>
      <c r="S50" s="1335"/>
      <c r="T50" s="1320"/>
      <c r="U50" s="1321"/>
      <c r="V50" s="1321"/>
      <c r="W50" s="1322"/>
    </row>
    <row r="51" spans="2:23" ht="13.5" customHeight="1">
      <c r="B51" s="12"/>
      <c r="C51" s="1229"/>
      <c r="D51" s="1206"/>
      <c r="E51" s="1326"/>
      <c r="F51" s="1345"/>
      <c r="G51" s="1346"/>
      <c r="H51" s="1347"/>
      <c r="I51" s="1232"/>
      <c r="J51" s="1348"/>
      <c r="K51" s="1330"/>
      <c r="L51" s="1331"/>
      <c r="M51" s="1331"/>
      <c r="N51" s="1331"/>
      <c r="O51" s="1332"/>
      <c r="P51" s="1333"/>
      <c r="Q51" s="1334"/>
      <c r="R51" s="1334"/>
      <c r="S51" s="1335"/>
      <c r="T51" s="1320"/>
      <c r="U51" s="1321"/>
      <c r="V51" s="1321"/>
      <c r="W51" s="1322"/>
    </row>
    <row r="52" spans="2:23" ht="12.75" customHeight="1">
      <c r="B52" s="12"/>
      <c r="C52" s="1229"/>
      <c r="D52" s="1206"/>
      <c r="E52" s="1326"/>
      <c r="F52" s="1327"/>
      <c r="G52" s="1328"/>
      <c r="H52" s="1329"/>
      <c r="I52" s="1229"/>
      <c r="J52" s="1326"/>
      <c r="K52" s="1330"/>
      <c r="L52" s="1331"/>
      <c r="M52" s="1331"/>
      <c r="N52" s="1331"/>
      <c r="O52" s="1332"/>
      <c r="P52" s="1333"/>
      <c r="Q52" s="1334"/>
      <c r="R52" s="1334"/>
      <c r="S52" s="1335"/>
      <c r="T52" s="1320"/>
      <c r="U52" s="1321"/>
      <c r="V52" s="1321"/>
      <c r="W52" s="1322"/>
    </row>
    <row r="53" spans="2:23" ht="4.5" customHeight="1">
      <c r="B53" s="12"/>
      <c r="C53" s="1229"/>
      <c r="D53" s="1206"/>
      <c r="E53" s="1326"/>
      <c r="F53" s="1327"/>
      <c r="G53" s="1328"/>
      <c r="H53" s="1329"/>
      <c r="I53" s="1229"/>
      <c r="J53" s="1326"/>
      <c r="K53" s="1330"/>
      <c r="L53" s="1331"/>
      <c r="M53" s="1331"/>
      <c r="N53" s="1331"/>
      <c r="O53" s="1332"/>
      <c r="P53" s="1333"/>
      <c r="Q53" s="1334"/>
      <c r="R53" s="1334"/>
      <c r="S53" s="1335"/>
      <c r="T53" s="1320"/>
      <c r="U53" s="1321"/>
      <c r="V53" s="1321"/>
      <c r="W53" s="1322"/>
    </row>
    <row r="54" spans="2:23" ht="15.75">
      <c r="B54" s="12"/>
      <c r="C54" s="1231"/>
      <c r="D54" s="1204"/>
      <c r="E54" s="1336"/>
      <c r="F54" s="1337"/>
      <c r="G54" s="1338"/>
      <c r="H54" s="1339"/>
      <c r="I54" s="1340"/>
      <c r="J54" s="1341"/>
      <c r="K54" s="1342"/>
      <c r="L54" s="1343"/>
      <c r="M54" s="1343"/>
      <c r="N54" s="1343"/>
      <c r="O54" s="1344"/>
      <c r="P54" s="1317"/>
      <c r="Q54" s="1318"/>
      <c r="R54" s="1318"/>
      <c r="S54" s="1319"/>
      <c r="T54" s="1363"/>
      <c r="U54" s="1364"/>
      <c r="V54" s="1364"/>
      <c r="W54" s="1365"/>
    </row>
    <row r="55" spans="2:23" ht="4.5" customHeight="1">
      <c r="B55" s="12"/>
      <c r="W55" s="11"/>
    </row>
    <row r="56" spans="2:23" ht="21" customHeight="1">
      <c r="B56" s="12"/>
      <c r="C56" s="1366"/>
      <c r="D56" s="1367"/>
      <c r="E56" s="1368"/>
      <c r="F56" s="1369"/>
      <c r="G56" s="1370"/>
      <c r="H56" s="1371"/>
      <c r="I56" s="1366"/>
      <c r="J56" s="1368"/>
      <c r="K56" s="1354"/>
      <c r="L56" s="1355"/>
      <c r="M56" s="1355"/>
      <c r="N56" s="1355"/>
      <c r="O56" s="1356"/>
      <c r="P56" s="1323"/>
      <c r="Q56" s="1324"/>
      <c r="R56" s="1324"/>
      <c r="S56" s="1325"/>
      <c r="T56" s="1323"/>
      <c r="U56" s="1324"/>
      <c r="V56" s="1324"/>
      <c r="W56" s="1325"/>
    </row>
    <row r="57" spans="2:23" ht="12.95" customHeight="1">
      <c r="B57" s="12"/>
      <c r="C57" s="1229"/>
      <c r="D57" s="1206"/>
      <c r="E57" s="1326"/>
      <c r="F57" s="1345"/>
      <c r="G57" s="1346"/>
      <c r="H57" s="1347"/>
      <c r="I57" s="1232"/>
      <c r="J57" s="1348"/>
      <c r="K57" s="1330"/>
      <c r="L57" s="1331"/>
      <c r="M57" s="1331"/>
      <c r="N57" s="1331"/>
      <c r="O57" s="1332"/>
      <c r="P57" s="1357"/>
      <c r="Q57" s="1358"/>
      <c r="R57" s="1358"/>
      <c r="S57" s="1359"/>
      <c r="T57" s="1320"/>
      <c r="U57" s="1321"/>
      <c r="V57" s="1321"/>
      <c r="W57" s="1322"/>
    </row>
    <row r="58" spans="2:23" ht="12.95" customHeight="1">
      <c r="B58" s="57"/>
      <c r="C58" s="1229"/>
      <c r="D58" s="1206"/>
      <c r="E58" s="1326"/>
      <c r="F58" s="1345"/>
      <c r="G58" s="1346"/>
      <c r="H58" s="1347"/>
      <c r="I58" s="1349"/>
      <c r="J58" s="1350"/>
      <c r="K58" s="1330"/>
      <c r="L58" s="1331"/>
      <c r="M58" s="1331"/>
      <c r="N58" s="1331"/>
      <c r="O58" s="1332"/>
      <c r="P58" s="1320"/>
      <c r="Q58" s="1321"/>
      <c r="R58" s="1321"/>
      <c r="S58" s="1322"/>
      <c r="T58" s="1320"/>
      <c r="U58" s="1321"/>
      <c r="V58" s="1321"/>
      <c r="W58" s="1322"/>
    </row>
    <row r="59" spans="2:23" ht="6" customHeight="1">
      <c r="B59" s="57"/>
      <c r="C59" s="1229"/>
      <c r="D59" s="1206"/>
      <c r="E59" s="1326"/>
      <c r="F59" s="1360"/>
      <c r="G59" s="1361"/>
      <c r="H59" s="1362"/>
      <c r="I59" s="1229"/>
      <c r="J59" s="1326"/>
      <c r="K59" s="1330"/>
      <c r="L59" s="1331"/>
      <c r="M59" s="1331"/>
      <c r="N59" s="1331"/>
      <c r="O59" s="1332"/>
      <c r="P59" s="1320"/>
      <c r="Q59" s="1321"/>
      <c r="R59" s="1321"/>
      <c r="S59" s="1322"/>
      <c r="T59" s="1320"/>
      <c r="U59" s="1321"/>
      <c r="V59" s="1321"/>
      <c r="W59" s="1322"/>
    </row>
    <row r="60" spans="2:23" ht="12" customHeight="1">
      <c r="B60" s="12"/>
      <c r="C60" s="1229"/>
      <c r="D60" s="1206"/>
      <c r="E60" s="1326"/>
      <c r="F60" s="1345"/>
      <c r="G60" s="1346"/>
      <c r="H60" s="1347"/>
      <c r="I60" s="1349"/>
      <c r="J60" s="1350"/>
      <c r="K60" s="1330"/>
      <c r="L60" s="1331"/>
      <c r="M60" s="1331"/>
      <c r="N60" s="1331"/>
      <c r="O60" s="1332"/>
      <c r="P60" s="1320"/>
      <c r="Q60" s="1321"/>
      <c r="R60" s="1321"/>
      <c r="S60" s="1322"/>
      <c r="T60" s="1320"/>
      <c r="U60" s="1321"/>
      <c r="V60" s="1321"/>
      <c r="W60" s="1322"/>
    </row>
    <row r="61" spans="2:23" ht="4.5" customHeight="1">
      <c r="B61" s="12"/>
      <c r="C61" s="1229"/>
      <c r="D61" s="1206"/>
      <c r="E61" s="1326"/>
      <c r="F61" s="1360"/>
      <c r="G61" s="1361"/>
      <c r="H61" s="1362"/>
      <c r="I61" s="1229"/>
      <c r="J61" s="1326"/>
      <c r="K61" s="1330"/>
      <c r="L61" s="1331"/>
      <c r="M61" s="1331"/>
      <c r="N61" s="1331"/>
      <c r="O61" s="1332"/>
      <c r="P61" s="1320"/>
      <c r="Q61" s="1321"/>
      <c r="R61" s="1321"/>
      <c r="S61" s="1322"/>
      <c r="T61" s="1320"/>
      <c r="U61" s="1321"/>
      <c r="V61" s="1321"/>
      <c r="W61" s="1322"/>
    </row>
    <row r="62" spans="2:23" ht="12" customHeight="1">
      <c r="B62" s="12"/>
      <c r="C62" s="1229"/>
      <c r="D62" s="1206"/>
      <c r="E62" s="1326"/>
      <c r="F62" s="1345"/>
      <c r="G62" s="1346"/>
      <c r="H62" s="1347"/>
      <c r="I62" s="1349"/>
      <c r="J62" s="1350"/>
      <c r="K62" s="1330"/>
      <c r="L62" s="1331"/>
      <c r="M62" s="1331"/>
      <c r="N62" s="1331"/>
      <c r="O62" s="1332"/>
      <c r="P62" s="1351"/>
      <c r="Q62" s="1352"/>
      <c r="R62" s="1352"/>
      <c r="S62" s="1353"/>
      <c r="T62" s="1320"/>
      <c r="U62" s="1321"/>
      <c r="V62" s="1321"/>
      <c r="W62" s="1322"/>
    </row>
    <row r="63" spans="2:23" ht="15.75">
      <c r="B63" s="12"/>
      <c r="C63" s="1229"/>
      <c r="D63" s="1206"/>
      <c r="E63" s="1326"/>
      <c r="F63" s="1345"/>
      <c r="G63" s="1346"/>
      <c r="H63" s="1347"/>
      <c r="I63" s="1229"/>
      <c r="J63" s="1326"/>
      <c r="K63" s="1330"/>
      <c r="L63" s="1331"/>
      <c r="M63" s="1331"/>
      <c r="N63" s="1331"/>
      <c r="O63" s="1332"/>
      <c r="P63" s="1333"/>
      <c r="Q63" s="1334"/>
      <c r="R63" s="1334"/>
      <c r="S63" s="1335"/>
      <c r="T63" s="1320"/>
      <c r="U63" s="1321"/>
      <c r="V63" s="1321"/>
      <c r="W63" s="1322"/>
    </row>
    <row r="64" spans="2:23" ht="15.75">
      <c r="B64" s="12"/>
      <c r="C64" s="1229"/>
      <c r="D64" s="1206"/>
      <c r="E64" s="1326"/>
      <c r="F64" s="1345"/>
      <c r="G64" s="1346"/>
      <c r="H64" s="1347"/>
      <c r="I64" s="1232"/>
      <c r="J64" s="1348"/>
      <c r="K64" s="1330"/>
      <c r="L64" s="1331"/>
      <c r="M64" s="1331"/>
      <c r="N64" s="1331"/>
      <c r="O64" s="1332"/>
      <c r="P64" s="1333"/>
      <c r="Q64" s="1334"/>
      <c r="R64" s="1334"/>
      <c r="S64" s="1335"/>
      <c r="T64" s="1320"/>
      <c r="U64" s="1321"/>
      <c r="V64" s="1321"/>
      <c r="W64" s="1322"/>
    </row>
    <row r="65" spans="2:23" ht="15.95" customHeight="1">
      <c r="B65" s="12"/>
      <c r="C65" s="1229"/>
      <c r="D65" s="1206"/>
      <c r="E65" s="1326"/>
      <c r="F65" s="1327"/>
      <c r="G65" s="1328"/>
      <c r="H65" s="1329"/>
      <c r="I65" s="1229"/>
      <c r="J65" s="1326"/>
      <c r="K65" s="1330"/>
      <c r="L65" s="1331"/>
      <c r="M65" s="1331"/>
      <c r="N65" s="1331"/>
      <c r="O65" s="1332"/>
      <c r="P65" s="1333"/>
      <c r="Q65" s="1334"/>
      <c r="R65" s="1334"/>
      <c r="S65" s="1335"/>
      <c r="T65" s="1320"/>
      <c r="U65" s="1321"/>
      <c r="V65" s="1321"/>
      <c r="W65" s="1322"/>
    </row>
    <row r="66" spans="2:23" ht="15.95" customHeight="1">
      <c r="B66" s="12"/>
      <c r="C66" s="1229"/>
      <c r="D66" s="1206"/>
      <c r="E66" s="1326"/>
      <c r="F66" s="1327"/>
      <c r="G66" s="1328"/>
      <c r="H66" s="1329"/>
      <c r="I66" s="1229"/>
      <c r="J66" s="1326"/>
      <c r="K66" s="1330"/>
      <c r="L66" s="1331"/>
      <c r="M66" s="1331"/>
      <c r="N66" s="1331"/>
      <c r="O66" s="1332"/>
      <c r="P66" s="1333"/>
      <c r="Q66" s="1334"/>
      <c r="R66" s="1334"/>
      <c r="S66" s="1335"/>
      <c r="T66" s="1320"/>
      <c r="U66" s="1321"/>
      <c r="V66" s="1321"/>
      <c r="W66" s="1322"/>
    </row>
    <row r="67" spans="2:23" ht="15.95" customHeight="1">
      <c r="B67" s="12"/>
      <c r="C67" s="1231"/>
      <c r="D67" s="1204"/>
      <c r="E67" s="1336"/>
      <c r="F67" s="1337"/>
      <c r="G67" s="1338"/>
      <c r="H67" s="1339"/>
      <c r="I67" s="1340"/>
      <c r="J67" s="1341"/>
      <c r="K67" s="1342"/>
      <c r="L67" s="1343"/>
      <c r="M67" s="1343"/>
      <c r="N67" s="1343"/>
      <c r="O67" s="1344"/>
      <c r="P67" s="1317"/>
      <c r="Q67" s="1318"/>
      <c r="R67" s="1318"/>
      <c r="S67" s="1319"/>
      <c r="T67" s="1317"/>
      <c r="U67" s="1318"/>
      <c r="V67" s="1318"/>
      <c r="W67" s="1319"/>
    </row>
    <row r="68" spans="2:23" ht="15.95" customHeight="1">
      <c r="B68" s="12"/>
      <c r="C68" s="1229"/>
      <c r="D68" s="1206"/>
      <c r="E68" s="1326"/>
      <c r="F68" s="1345"/>
      <c r="G68" s="1346"/>
      <c r="H68" s="1347"/>
      <c r="I68" s="1349"/>
      <c r="J68" s="1350"/>
      <c r="K68" s="1330"/>
      <c r="L68" s="1331"/>
      <c r="M68" s="1331"/>
      <c r="N68" s="1331"/>
      <c r="O68" s="1332"/>
      <c r="P68" s="1351"/>
      <c r="Q68" s="1352"/>
      <c r="R68" s="1352"/>
      <c r="S68" s="1353"/>
      <c r="T68" s="1323"/>
      <c r="U68" s="1324"/>
      <c r="V68" s="1324"/>
      <c r="W68" s="1325"/>
    </row>
    <row r="69" spans="2:23" ht="15.95" customHeight="1">
      <c r="B69" s="12"/>
      <c r="C69" s="1229"/>
      <c r="D69" s="1206"/>
      <c r="E69" s="1326"/>
      <c r="F69" s="1345"/>
      <c r="G69" s="1346"/>
      <c r="H69" s="1347"/>
      <c r="I69" s="1229"/>
      <c r="J69" s="1326"/>
      <c r="K69" s="1330"/>
      <c r="L69" s="1331"/>
      <c r="M69" s="1331"/>
      <c r="N69" s="1331"/>
      <c r="O69" s="1332"/>
      <c r="P69" s="1333"/>
      <c r="Q69" s="1334"/>
      <c r="R69" s="1334"/>
      <c r="S69" s="1335"/>
      <c r="T69" s="1320"/>
      <c r="U69" s="1321"/>
      <c r="V69" s="1321"/>
      <c r="W69" s="1322"/>
    </row>
    <row r="70" spans="2:23" ht="15.95" customHeight="1">
      <c r="B70" s="12"/>
      <c r="C70" s="1229"/>
      <c r="D70" s="1206"/>
      <c r="E70" s="1326"/>
      <c r="F70" s="1345"/>
      <c r="G70" s="1346"/>
      <c r="H70" s="1347"/>
      <c r="I70" s="1232"/>
      <c r="J70" s="1348"/>
      <c r="K70" s="1330"/>
      <c r="L70" s="1331"/>
      <c r="M70" s="1331"/>
      <c r="N70" s="1331"/>
      <c r="O70" s="1332"/>
      <c r="P70" s="1333"/>
      <c r="Q70" s="1334"/>
      <c r="R70" s="1334"/>
      <c r="S70" s="1335"/>
      <c r="T70" s="1320"/>
      <c r="U70" s="1321"/>
      <c r="V70" s="1321"/>
      <c r="W70" s="1322"/>
    </row>
    <row r="71" spans="2:23" ht="15.95" customHeight="1">
      <c r="B71" s="12"/>
      <c r="C71" s="1229"/>
      <c r="D71" s="1206"/>
      <c r="E71" s="1326"/>
      <c r="F71" s="1327"/>
      <c r="G71" s="1328"/>
      <c r="H71" s="1329"/>
      <c r="I71" s="1229"/>
      <c r="J71" s="1326"/>
      <c r="K71" s="1330"/>
      <c r="L71" s="1331"/>
      <c r="M71" s="1331"/>
      <c r="N71" s="1331"/>
      <c r="O71" s="1332"/>
      <c r="P71" s="1333"/>
      <c r="Q71" s="1334"/>
      <c r="R71" s="1334"/>
      <c r="S71" s="1335"/>
      <c r="T71" s="1320"/>
      <c r="U71" s="1321"/>
      <c r="V71" s="1321"/>
      <c r="W71" s="1322"/>
    </row>
    <row r="72" spans="2:23" ht="15.95" customHeight="1">
      <c r="B72" s="12"/>
      <c r="C72" s="1229"/>
      <c r="D72" s="1206"/>
      <c r="E72" s="1326"/>
      <c r="F72" s="1327"/>
      <c r="G72" s="1328"/>
      <c r="H72" s="1329"/>
      <c r="I72" s="1229"/>
      <c r="J72" s="1326"/>
      <c r="K72" s="1330"/>
      <c r="L72" s="1331"/>
      <c r="M72" s="1331"/>
      <c r="N72" s="1331"/>
      <c r="O72" s="1332"/>
      <c r="P72" s="1333"/>
      <c r="Q72" s="1334"/>
      <c r="R72" s="1334"/>
      <c r="S72" s="1335"/>
      <c r="T72" s="1320"/>
      <c r="U72" s="1321"/>
      <c r="V72" s="1321"/>
      <c r="W72" s="1322"/>
    </row>
    <row r="73" spans="2:23" ht="17.25" customHeight="1">
      <c r="B73" s="12"/>
      <c r="C73" s="1231"/>
      <c r="D73" s="1204"/>
      <c r="E73" s="1336"/>
      <c r="F73" s="1337"/>
      <c r="G73" s="1338"/>
      <c r="H73" s="1339"/>
      <c r="I73" s="1340"/>
      <c r="J73" s="1341"/>
      <c r="K73" s="1342"/>
      <c r="L73" s="1343"/>
      <c r="M73" s="1343"/>
      <c r="N73" s="1343"/>
      <c r="O73" s="1344"/>
      <c r="P73" s="1317"/>
      <c r="Q73" s="1318"/>
      <c r="R73" s="1318"/>
      <c r="S73" s="1319"/>
      <c r="T73" s="1317"/>
      <c r="U73" s="1318"/>
      <c r="V73" s="1318"/>
      <c r="W73" s="1319"/>
    </row>
    <row r="74" spans="2:23" ht="9.9499999999999993" customHeight="1">
      <c r="B74" s="5"/>
      <c r="C74" s="6"/>
      <c r="D74" s="6"/>
      <c r="E74" s="6"/>
      <c r="F74" s="6"/>
      <c r="G74" s="6"/>
      <c r="H74" s="6"/>
      <c r="I74" s="6"/>
      <c r="J74" s="6"/>
      <c r="K74" s="6"/>
      <c r="L74" s="6"/>
      <c r="M74" s="6"/>
      <c r="N74" s="6"/>
      <c r="O74" s="6"/>
      <c r="P74" s="6"/>
      <c r="Q74" s="6"/>
      <c r="R74" s="6"/>
      <c r="S74" s="6"/>
      <c r="T74" s="6"/>
      <c r="U74" s="6"/>
      <c r="V74" s="6"/>
      <c r="W74" s="36"/>
    </row>
  </sheetData>
  <sheetProtection algorithmName="SHA-512" hashValue="YXCLRyLnnmxYv+3U4eAE2kR20iPKO3ewtLctTNLQp3mvRfcEcryQcga3T16FMhi2ZMiefEU9c5nPOWk3FY8fkw==" saltValue="qqCEocu3dkefYP59LOEQXA==" spinCount="100000" sheet="1" objects="1" scenarios="1"/>
  <mergeCells count="291">
    <mergeCell ref="P59:S59"/>
    <mergeCell ref="C42:W42"/>
    <mergeCell ref="T41:W41"/>
    <mergeCell ref="C38:E38"/>
    <mergeCell ref="C41:E41"/>
    <mergeCell ref="F35:H35"/>
    <mergeCell ref="I40:J40"/>
    <mergeCell ref="P39:S39"/>
    <mergeCell ref="T39:W39"/>
    <mergeCell ref="T40:W40"/>
    <mergeCell ref="P41:S41"/>
    <mergeCell ref="K41:O41"/>
    <mergeCell ref="P40:S40"/>
    <mergeCell ref="K40:O40"/>
    <mergeCell ref="F40:H40"/>
    <mergeCell ref="K37:O37"/>
    <mergeCell ref="K38:O38"/>
    <mergeCell ref="K39:O39"/>
    <mergeCell ref="T38:W38"/>
    <mergeCell ref="P38:S38"/>
    <mergeCell ref="T37:W37"/>
    <mergeCell ref="I37:J37"/>
    <mergeCell ref="I41:J41"/>
    <mergeCell ref="C35:E35"/>
    <mergeCell ref="I39:J39"/>
    <mergeCell ref="I38:J38"/>
    <mergeCell ref="F39:H39"/>
    <mergeCell ref="F41:H41"/>
    <mergeCell ref="F38:H38"/>
    <mergeCell ref="F37:H37"/>
    <mergeCell ref="P30:S30"/>
    <mergeCell ref="F34:H34"/>
    <mergeCell ref="I34:J34"/>
    <mergeCell ref="P37:S37"/>
    <mergeCell ref="K36:O36"/>
    <mergeCell ref="K33:O33"/>
    <mergeCell ref="K34:O34"/>
    <mergeCell ref="F31:H31"/>
    <mergeCell ref="P36:S36"/>
    <mergeCell ref="C39:E39"/>
    <mergeCell ref="C40:E40"/>
    <mergeCell ref="C36:E36"/>
    <mergeCell ref="C37:E37"/>
    <mergeCell ref="C34:E34"/>
    <mergeCell ref="T30:W30"/>
    <mergeCell ref="P31:S31"/>
    <mergeCell ref="T31:W31"/>
    <mergeCell ref="P32:S32"/>
    <mergeCell ref="I30:J30"/>
    <mergeCell ref="K30:O30"/>
    <mergeCell ref="C32:E32"/>
    <mergeCell ref="C33:E33"/>
    <mergeCell ref="I32:J32"/>
    <mergeCell ref="I33:J33"/>
    <mergeCell ref="F32:H32"/>
    <mergeCell ref="F30:H30"/>
    <mergeCell ref="K31:O31"/>
    <mergeCell ref="K32:O32"/>
    <mergeCell ref="I31:J31"/>
    <mergeCell ref="T32:W32"/>
    <mergeCell ref="C30:E30"/>
    <mergeCell ref="C31:E31"/>
    <mergeCell ref="T34:W34"/>
    <mergeCell ref="T36:W36"/>
    <mergeCell ref="T35:W35"/>
    <mergeCell ref="K35:O35"/>
    <mergeCell ref="P35:S35"/>
    <mergeCell ref="F33:H33"/>
    <mergeCell ref="F36:H36"/>
    <mergeCell ref="I36:J36"/>
    <mergeCell ref="P33:S33"/>
    <mergeCell ref="T33:W33"/>
    <mergeCell ref="P34:S34"/>
    <mergeCell ref="I35:J35"/>
    <mergeCell ref="D20:W20"/>
    <mergeCell ref="D21:W21"/>
    <mergeCell ref="K28:O28"/>
    <mergeCell ref="T28:W28"/>
    <mergeCell ref="C23:W23"/>
    <mergeCell ref="C27:W27"/>
    <mergeCell ref="D16:W16"/>
    <mergeCell ref="P29:S29"/>
    <mergeCell ref="D19:W19"/>
    <mergeCell ref="D25:W25"/>
    <mergeCell ref="D22:W22"/>
    <mergeCell ref="C26:W26"/>
    <mergeCell ref="I28:J28"/>
    <mergeCell ref="D17:W17"/>
    <mergeCell ref="D24:W24"/>
    <mergeCell ref="D18:W18"/>
    <mergeCell ref="C28:E28"/>
    <mergeCell ref="P28:S28"/>
    <mergeCell ref="T29:W29"/>
    <mergeCell ref="F29:H29"/>
    <mergeCell ref="F28:H28"/>
    <mergeCell ref="C29:E29"/>
    <mergeCell ref="K29:O29"/>
    <mergeCell ref="I29:J29"/>
    <mergeCell ref="D13:W13"/>
    <mergeCell ref="D14:W14"/>
    <mergeCell ref="D15:W15"/>
    <mergeCell ref="D7:W7"/>
    <mergeCell ref="D8:W8"/>
    <mergeCell ref="A1:A2"/>
    <mergeCell ref="D9:W9"/>
    <mergeCell ref="D10:W10"/>
    <mergeCell ref="D11:W11"/>
    <mergeCell ref="B3:B4"/>
    <mergeCell ref="C6:W6"/>
    <mergeCell ref="C5:W5"/>
    <mergeCell ref="T4:V4"/>
    <mergeCell ref="D12:W12"/>
    <mergeCell ref="P43:S43"/>
    <mergeCell ref="T43:W43"/>
    <mergeCell ref="C44:E44"/>
    <mergeCell ref="F44:H44"/>
    <mergeCell ref="I44:J44"/>
    <mergeCell ref="K44:O44"/>
    <mergeCell ref="P44:S44"/>
    <mergeCell ref="T44:W44"/>
    <mergeCell ref="C45:E45"/>
    <mergeCell ref="F45:H45"/>
    <mergeCell ref="I45:J45"/>
    <mergeCell ref="K45:O45"/>
    <mergeCell ref="P45:S45"/>
    <mergeCell ref="T45:W45"/>
    <mergeCell ref="C43:E43"/>
    <mergeCell ref="F43:H43"/>
    <mergeCell ref="I43:J43"/>
    <mergeCell ref="K43:O43"/>
    <mergeCell ref="C46:E46"/>
    <mergeCell ref="F46:H46"/>
    <mergeCell ref="I46:J46"/>
    <mergeCell ref="K46:O46"/>
    <mergeCell ref="P46:S46"/>
    <mergeCell ref="T46:W46"/>
    <mergeCell ref="C47:E47"/>
    <mergeCell ref="F47:H47"/>
    <mergeCell ref="I47:J47"/>
    <mergeCell ref="K47:O47"/>
    <mergeCell ref="P47:S47"/>
    <mergeCell ref="T47:W47"/>
    <mergeCell ref="C48:E48"/>
    <mergeCell ref="F48:H48"/>
    <mergeCell ref="I48:J48"/>
    <mergeCell ref="K48:O48"/>
    <mergeCell ref="P48:S48"/>
    <mergeCell ref="T48:W48"/>
    <mergeCell ref="C49:E49"/>
    <mergeCell ref="F49:H49"/>
    <mergeCell ref="I49:J49"/>
    <mergeCell ref="K49:O49"/>
    <mergeCell ref="P49:S49"/>
    <mergeCell ref="T49:W49"/>
    <mergeCell ref="C50:E50"/>
    <mergeCell ref="F50:H50"/>
    <mergeCell ref="I50:J50"/>
    <mergeCell ref="K50:O50"/>
    <mergeCell ref="P50:S50"/>
    <mergeCell ref="T50:W50"/>
    <mergeCell ref="C51:E51"/>
    <mergeCell ref="F51:H51"/>
    <mergeCell ref="I51:J51"/>
    <mergeCell ref="K51:O51"/>
    <mergeCell ref="P51:S51"/>
    <mergeCell ref="T51:W51"/>
    <mergeCell ref="C52:E52"/>
    <mergeCell ref="F52:H52"/>
    <mergeCell ref="I52:J52"/>
    <mergeCell ref="K52:O52"/>
    <mergeCell ref="P52:S52"/>
    <mergeCell ref="T52:W52"/>
    <mergeCell ref="C53:E53"/>
    <mergeCell ref="F53:H53"/>
    <mergeCell ref="I53:J53"/>
    <mergeCell ref="K53:O53"/>
    <mergeCell ref="P53:S53"/>
    <mergeCell ref="T53:W53"/>
    <mergeCell ref="C54:E54"/>
    <mergeCell ref="F54:H54"/>
    <mergeCell ref="I54:J54"/>
    <mergeCell ref="K54:O54"/>
    <mergeCell ref="P54:S54"/>
    <mergeCell ref="T54:W54"/>
    <mergeCell ref="C60:E60"/>
    <mergeCell ref="F60:H60"/>
    <mergeCell ref="I60:J60"/>
    <mergeCell ref="K60:O60"/>
    <mergeCell ref="P60:S60"/>
    <mergeCell ref="T60:W60"/>
    <mergeCell ref="T57:W57"/>
    <mergeCell ref="T56:W56"/>
    <mergeCell ref="T58:W58"/>
    <mergeCell ref="T59:W59"/>
    <mergeCell ref="C58:E58"/>
    <mergeCell ref="F58:H58"/>
    <mergeCell ref="I58:J58"/>
    <mergeCell ref="K58:O58"/>
    <mergeCell ref="P58:S58"/>
    <mergeCell ref="C56:E56"/>
    <mergeCell ref="F56:H56"/>
    <mergeCell ref="I56:J56"/>
    <mergeCell ref="K56:O56"/>
    <mergeCell ref="P56:S56"/>
    <mergeCell ref="C57:E57"/>
    <mergeCell ref="F57:H57"/>
    <mergeCell ref="I57:J57"/>
    <mergeCell ref="K57:O57"/>
    <mergeCell ref="P57:S57"/>
    <mergeCell ref="C65:E65"/>
    <mergeCell ref="F65:H65"/>
    <mergeCell ref="I65:J65"/>
    <mergeCell ref="K65:O65"/>
    <mergeCell ref="P65:S65"/>
    <mergeCell ref="C64:E64"/>
    <mergeCell ref="F64:H64"/>
    <mergeCell ref="I64:J64"/>
    <mergeCell ref="C61:E61"/>
    <mergeCell ref="F61:H61"/>
    <mergeCell ref="I61:J61"/>
    <mergeCell ref="K61:O61"/>
    <mergeCell ref="P61:S61"/>
    <mergeCell ref="C59:E59"/>
    <mergeCell ref="F59:H59"/>
    <mergeCell ref="I59:J59"/>
    <mergeCell ref="K59:O59"/>
    <mergeCell ref="T61:W61"/>
    <mergeCell ref="C62:E62"/>
    <mergeCell ref="F62:H62"/>
    <mergeCell ref="I62:J62"/>
    <mergeCell ref="K62:O62"/>
    <mergeCell ref="P62:S62"/>
    <mergeCell ref="T62:W62"/>
    <mergeCell ref="C63:E63"/>
    <mergeCell ref="F63:H63"/>
    <mergeCell ref="I63:J63"/>
    <mergeCell ref="K63:O63"/>
    <mergeCell ref="P63:S63"/>
    <mergeCell ref="T63:W63"/>
    <mergeCell ref="T64:W64"/>
    <mergeCell ref="K64:O64"/>
    <mergeCell ref="P64:S64"/>
    <mergeCell ref="C66:E66"/>
    <mergeCell ref="F66:H66"/>
    <mergeCell ref="I66:J66"/>
    <mergeCell ref="K66:O66"/>
    <mergeCell ref="P66:S66"/>
    <mergeCell ref="C67:E67"/>
    <mergeCell ref="F67:H67"/>
    <mergeCell ref="I67:J67"/>
    <mergeCell ref="K67:O67"/>
    <mergeCell ref="P67:S67"/>
    <mergeCell ref="C68:E68"/>
    <mergeCell ref="F68:H68"/>
    <mergeCell ref="I68:J68"/>
    <mergeCell ref="K68:O68"/>
    <mergeCell ref="P68:S68"/>
    <mergeCell ref="C69:E69"/>
    <mergeCell ref="F69:H69"/>
    <mergeCell ref="I69:J69"/>
    <mergeCell ref="K69:O69"/>
    <mergeCell ref="P69:S69"/>
    <mergeCell ref="C70:E70"/>
    <mergeCell ref="F70:H70"/>
    <mergeCell ref="I70:J70"/>
    <mergeCell ref="K70:O70"/>
    <mergeCell ref="P70:S70"/>
    <mergeCell ref="C71:E71"/>
    <mergeCell ref="F71:H71"/>
    <mergeCell ref="I71:J71"/>
    <mergeCell ref="K71:O71"/>
    <mergeCell ref="P71:S71"/>
    <mergeCell ref="C72:E72"/>
    <mergeCell ref="F72:H72"/>
    <mergeCell ref="I72:J72"/>
    <mergeCell ref="K72:O72"/>
    <mergeCell ref="P72:S72"/>
    <mergeCell ref="C73:E73"/>
    <mergeCell ref="F73:H73"/>
    <mergeCell ref="I73:J73"/>
    <mergeCell ref="K73:O73"/>
    <mergeCell ref="P73:S73"/>
    <mergeCell ref="T73:W73"/>
    <mergeCell ref="T72:W72"/>
    <mergeCell ref="T71:W71"/>
    <mergeCell ref="T70:W70"/>
    <mergeCell ref="T69:W69"/>
    <mergeCell ref="T68:W68"/>
    <mergeCell ref="T67:W67"/>
    <mergeCell ref="T66:W66"/>
    <mergeCell ref="T65:W65"/>
  </mergeCells>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1:S56"/>
  <sheetViews>
    <sheetView showGridLines="0" topLeftCell="A28" workbookViewId="0">
      <selection activeCell="M11" sqref="M11"/>
    </sheetView>
  </sheetViews>
  <sheetFormatPr defaultColWidth="9.140625" defaultRowHeight="15"/>
  <cols>
    <col min="1" max="1" width="2.42578125" customWidth="1"/>
    <col min="2" max="2" width="18.5703125" customWidth="1"/>
    <col min="3" max="3" width="7" customWidth="1"/>
    <col min="4" max="4" width="1" customWidth="1"/>
    <col min="5" max="5" width="1.5703125" customWidth="1"/>
    <col min="6" max="6" width="55.5703125" customWidth="1"/>
    <col min="7" max="7" width="2.5703125" customWidth="1"/>
    <col min="8" max="8" width="12.140625" customWidth="1"/>
    <col min="9" max="9" width="9.42578125" customWidth="1"/>
    <col min="10" max="10" width="2.85546875" customWidth="1"/>
    <col min="11" max="12" width="2.42578125" customWidth="1"/>
    <col min="13" max="13" width="20.42578125" customWidth="1"/>
    <col min="14" max="14" width="8.140625" customWidth="1"/>
    <col min="15" max="17" width="1.85546875" bestFit="1" customWidth="1"/>
    <col min="19" max="19" width="19.5703125" bestFit="1" customWidth="1"/>
  </cols>
  <sheetData>
    <row r="1" spans="2:19" ht="13.5" customHeight="1">
      <c r="B1" s="685" t="str">
        <f>CONCATENATE("ACCOUNTING PERIOD:  ",'General Data Input tab'!$D$2)</f>
        <v>ACCOUNTING PERIOD:  0</v>
      </c>
    </row>
    <row r="2" spans="2:19">
      <c r="I2" s="1395" t="s">
        <v>456</v>
      </c>
      <c r="J2" s="1395"/>
      <c r="K2" s="1395"/>
      <c r="L2" s="1395"/>
      <c r="M2" s="1395"/>
      <c r="N2" s="1395"/>
      <c r="O2" s="1395"/>
    </row>
    <row r="3" spans="2:19" ht="15" customHeight="1">
      <c r="B3" s="966" t="s">
        <v>638</v>
      </c>
      <c r="C3" s="2" t="s">
        <v>637</v>
      </c>
      <c r="D3" s="3"/>
      <c r="E3" s="3"/>
      <c r="F3" s="3"/>
      <c r="G3" s="3"/>
      <c r="H3" s="3"/>
      <c r="I3" s="3"/>
      <c r="J3" s="3"/>
      <c r="K3" s="3"/>
      <c r="L3" s="3"/>
      <c r="M3" s="3"/>
      <c r="N3" s="3"/>
      <c r="O3" s="667" t="s">
        <v>410</v>
      </c>
    </row>
    <row r="4" spans="2:19" ht="21.2" customHeight="1">
      <c r="B4" s="967"/>
      <c r="C4" s="5"/>
      <c r="D4" s="224">
        <f>'General Data Input tab'!C17</f>
        <v>0</v>
      </c>
      <c r="E4" s="538"/>
      <c r="F4" s="663"/>
      <c r="G4" s="663"/>
      <c r="H4" s="663"/>
      <c r="I4" s="663"/>
      <c r="J4" s="663"/>
      <c r="K4" s="663"/>
      <c r="L4" s="663"/>
      <c r="M4" s="995" t="str">
        <f>IF('General Data Input tab'!K14&gt;0,'General Data Input tab'!K14," ")</f>
        <v xml:space="preserve"> </v>
      </c>
      <c r="N4" s="995"/>
      <c r="O4" s="996"/>
    </row>
    <row r="5" spans="2:19" ht="4.5" customHeight="1">
      <c r="B5" s="88"/>
      <c r="C5" s="1389"/>
      <c r="D5" s="1391"/>
      <c r="E5" s="81"/>
      <c r="F5" s="82"/>
      <c r="G5" s="72"/>
      <c r="H5" s="72"/>
      <c r="I5" s="72"/>
      <c r="J5" s="72"/>
      <c r="K5" s="72"/>
      <c r="L5" s="72"/>
      <c r="M5" s="72"/>
      <c r="N5" s="72"/>
      <c r="O5" s="62"/>
      <c r="S5" s="15"/>
    </row>
    <row r="6" spans="2:19" ht="25.5" customHeight="1">
      <c r="B6" s="7"/>
      <c r="C6" s="177" t="s">
        <v>96</v>
      </c>
      <c r="D6" s="3"/>
      <c r="E6" s="28"/>
      <c r="F6" s="28"/>
      <c r="G6" s="67"/>
      <c r="H6" s="67"/>
      <c r="I6" s="67"/>
      <c r="J6" s="67"/>
      <c r="K6" s="67"/>
      <c r="L6" s="67"/>
      <c r="M6" s="67"/>
      <c r="N6" s="3"/>
      <c r="O6" s="4"/>
    </row>
    <row r="7" spans="2:19" ht="18" customHeight="1">
      <c r="B7" s="1252">
        <v>7</v>
      </c>
      <c r="C7" s="175" t="s">
        <v>95</v>
      </c>
      <c r="E7" s="25"/>
      <c r="F7" s="25"/>
      <c r="G7" s="25"/>
      <c r="H7" s="25"/>
      <c r="I7" s="25"/>
      <c r="J7" s="25"/>
      <c r="K7" s="25"/>
      <c r="L7" s="25"/>
      <c r="M7" s="25"/>
      <c r="O7" s="11"/>
    </row>
    <row r="8" spans="2:19" ht="18" customHeight="1">
      <c r="B8" s="1252"/>
      <c r="C8" s="175" t="s">
        <v>94</v>
      </c>
      <c r="E8" s="25"/>
      <c r="F8" s="25"/>
      <c r="G8" s="25"/>
      <c r="H8" s="25"/>
      <c r="I8" s="25"/>
      <c r="J8" s="25"/>
      <c r="K8" s="25"/>
      <c r="L8" s="25"/>
      <c r="M8" s="25"/>
      <c r="O8" s="11"/>
    </row>
    <row r="9" spans="2:19" ht="18" customHeight="1">
      <c r="B9" s="8"/>
      <c r="C9" s="175" t="s">
        <v>93</v>
      </c>
      <c r="E9" s="170"/>
      <c r="F9" s="170"/>
      <c r="G9" s="25"/>
      <c r="H9" s="25"/>
      <c r="I9" s="25"/>
      <c r="J9" s="25"/>
      <c r="K9" s="25"/>
      <c r="L9" s="25"/>
      <c r="M9" s="25"/>
      <c r="O9" s="11"/>
    </row>
    <row r="10" spans="2:19" ht="18" customHeight="1">
      <c r="B10" s="140" t="s">
        <v>763</v>
      </c>
      <c r="C10" s="175" t="s">
        <v>936</v>
      </c>
      <c r="E10" s="25"/>
      <c r="F10" s="25"/>
      <c r="G10" s="25"/>
      <c r="H10" s="25"/>
      <c r="I10" s="25"/>
      <c r="J10" s="25"/>
      <c r="K10" s="25"/>
      <c r="L10" s="25"/>
      <c r="M10" s="25"/>
      <c r="O10" s="11"/>
    </row>
    <row r="11" spans="2:19" ht="18" customHeight="1">
      <c r="B11" s="140" t="s">
        <v>455</v>
      </c>
      <c r="C11" s="175" t="s">
        <v>937</v>
      </c>
      <c r="E11" s="25"/>
      <c r="F11" s="25"/>
      <c r="G11" s="25"/>
      <c r="H11" s="25"/>
      <c r="I11" s="25"/>
      <c r="J11" s="25"/>
      <c r="K11" s="25"/>
      <c r="L11" s="25"/>
      <c r="M11" s="25"/>
      <c r="O11" s="11"/>
    </row>
    <row r="12" spans="2:19" ht="18" customHeight="1">
      <c r="B12" s="140" t="s">
        <v>450</v>
      </c>
      <c r="C12" s="175" t="s">
        <v>92</v>
      </c>
      <c r="E12" s="25"/>
      <c r="F12" s="25"/>
      <c r="G12" s="25"/>
      <c r="H12" s="25"/>
      <c r="I12" s="25"/>
      <c r="J12" s="25"/>
      <c r="K12" s="25"/>
      <c r="L12" s="25"/>
      <c r="M12" s="25"/>
      <c r="O12" s="11"/>
    </row>
    <row r="13" spans="2:19" ht="18" customHeight="1">
      <c r="B13" s="8"/>
      <c r="C13" s="176" t="s">
        <v>91</v>
      </c>
      <c r="E13" s="25"/>
      <c r="F13" s="25"/>
      <c r="G13" s="25"/>
      <c r="H13" s="25"/>
      <c r="I13" s="25"/>
      <c r="J13" s="25"/>
      <c r="K13" s="25"/>
      <c r="L13" s="25"/>
      <c r="M13" s="25"/>
      <c r="O13" s="11"/>
    </row>
    <row r="14" spans="2:19" ht="18" customHeight="1">
      <c r="B14" s="8"/>
      <c r="C14" s="175" t="s">
        <v>90</v>
      </c>
      <c r="E14" s="25"/>
      <c r="F14" s="25"/>
      <c r="G14" s="25"/>
      <c r="H14" s="25"/>
      <c r="I14" s="25"/>
      <c r="J14" s="25"/>
      <c r="K14" s="25"/>
      <c r="L14" s="25"/>
      <c r="M14" s="25"/>
      <c r="O14" s="11"/>
    </row>
    <row r="15" spans="2:19" ht="18" customHeight="1">
      <c r="B15" s="8"/>
      <c r="C15" s="175" t="s">
        <v>794</v>
      </c>
      <c r="E15" s="25"/>
      <c r="F15" s="25"/>
      <c r="G15" s="25"/>
      <c r="H15" s="25"/>
      <c r="I15" s="25"/>
      <c r="J15" s="25"/>
      <c r="K15" s="25"/>
      <c r="L15" s="25"/>
      <c r="M15" s="25"/>
      <c r="O15" s="11"/>
    </row>
    <row r="16" spans="2:19">
      <c r="B16" s="8"/>
      <c r="C16" s="58"/>
      <c r="D16" s="6"/>
      <c r="E16" s="6"/>
      <c r="F16" s="6"/>
      <c r="G16" s="6"/>
      <c r="H16" s="6"/>
      <c r="I16" s="6"/>
      <c r="J16" s="6"/>
      <c r="K16" s="6"/>
      <c r="L16" s="6"/>
      <c r="M16" s="6"/>
      <c r="N16" s="6"/>
      <c r="O16" s="36"/>
    </row>
    <row r="17" spans="2:18" ht="29.25" customHeight="1">
      <c r="B17" s="8"/>
      <c r="C17" s="1396" t="s">
        <v>454</v>
      </c>
      <c r="D17" s="1397"/>
      <c r="E17" s="1397"/>
      <c r="F17" s="1397"/>
      <c r="G17" s="1397"/>
      <c r="H17" s="1397"/>
      <c r="I17" s="1397"/>
      <c r="J17" s="1397"/>
      <c r="K17" s="1397"/>
      <c r="L17" s="1397"/>
      <c r="M17" s="1397"/>
      <c r="N17" s="1397"/>
      <c r="O17" s="1398"/>
    </row>
    <row r="18" spans="2:18" ht="21" customHeight="1">
      <c r="B18" s="8"/>
      <c r="C18" s="178" t="s">
        <v>793</v>
      </c>
      <c r="D18" s="3"/>
      <c r="E18" s="3"/>
      <c r="F18" s="3"/>
      <c r="G18" s="3"/>
      <c r="H18" s="3"/>
      <c r="I18" s="3"/>
      <c r="J18" s="3"/>
      <c r="K18" s="3"/>
      <c r="L18" s="3"/>
      <c r="M18" s="3"/>
      <c r="N18" s="3"/>
      <c r="O18" s="179"/>
    </row>
    <row r="19" spans="2:18" ht="11.25" customHeight="1">
      <c r="B19" s="8"/>
      <c r="C19" s="12"/>
      <c r="O19" s="180"/>
    </row>
    <row r="20" spans="2:18" ht="13.5" customHeight="1">
      <c r="B20" s="12"/>
      <c r="C20" s="12"/>
      <c r="D20" s="1399" t="str">
        <f>IF(G20&gt;0," ","X")</f>
        <v>X</v>
      </c>
      <c r="E20" s="1400"/>
      <c r="F20" s="547" t="s">
        <v>935</v>
      </c>
      <c r="G20" s="546"/>
      <c r="H20" s="600" t="s">
        <v>283</v>
      </c>
      <c r="I20" s="261"/>
      <c r="J20" s="261"/>
      <c r="K20" s="261"/>
      <c r="L20" s="261"/>
      <c r="O20" s="180"/>
    </row>
    <row r="21" spans="2:18" ht="5.25" customHeight="1">
      <c r="B21" s="8"/>
      <c r="C21" s="5"/>
      <c r="D21" s="545"/>
      <c r="E21" s="536"/>
      <c r="F21" s="260"/>
      <c r="G21" s="260"/>
      <c r="H21" s="260"/>
      <c r="I21" s="260"/>
      <c r="J21" s="260"/>
      <c r="K21" s="260"/>
      <c r="L21" s="260"/>
      <c r="M21" s="6"/>
      <c r="N21" s="6"/>
      <c r="O21" s="181"/>
    </row>
    <row r="22" spans="2:18" ht="30.75" customHeight="1">
      <c r="B22" s="8"/>
      <c r="C22" s="1292" t="s">
        <v>453</v>
      </c>
      <c r="D22" s="1293"/>
      <c r="E22" s="1293"/>
      <c r="F22" s="1293"/>
      <c r="G22" s="1293"/>
      <c r="H22" s="1293"/>
      <c r="I22" s="1293"/>
      <c r="J22" s="1293"/>
      <c r="K22" s="1293"/>
      <c r="L22" s="1293"/>
      <c r="M22" s="1293"/>
      <c r="N22" s="1293"/>
      <c r="O22" s="1412"/>
    </row>
    <row r="23" spans="2:18" ht="18" customHeight="1">
      <c r="B23" s="8"/>
      <c r="C23" s="982" t="s">
        <v>452</v>
      </c>
      <c r="D23" s="983"/>
      <c r="E23" s="1378"/>
      <c r="F23" s="1379"/>
      <c r="G23" s="1379"/>
      <c r="H23" s="1379"/>
      <c r="I23" s="1379"/>
      <c r="J23" s="1379"/>
      <c r="K23" s="1379"/>
      <c r="L23" s="1379"/>
      <c r="M23" s="1379"/>
      <c r="N23" s="1379"/>
      <c r="O23" s="1380"/>
    </row>
    <row r="24" spans="2:18" ht="20.25" customHeight="1">
      <c r="B24" s="8"/>
      <c r="C24" s="1393">
        <v>1</v>
      </c>
      <c r="D24" s="1394"/>
      <c r="E24" s="175" t="s">
        <v>792</v>
      </c>
      <c r="F24" s="249"/>
      <c r="I24" s="146" t="s">
        <v>779</v>
      </c>
      <c r="J24" s="169" t="s">
        <v>661</v>
      </c>
      <c r="K24" s="1415" t="str">
        <f>IF(G20="X",'Pg 8 - Space K-L'!K12," ")</f>
        <v xml:space="preserve"> </v>
      </c>
      <c r="L24" s="1415"/>
      <c r="M24" s="1415"/>
      <c r="O24" s="11"/>
    </row>
    <row r="25" spans="2:18" ht="5.25" customHeight="1">
      <c r="B25" s="8"/>
      <c r="C25" s="182"/>
      <c r="D25" s="183"/>
      <c r="E25" s="185"/>
      <c r="F25" s="257"/>
      <c r="G25" s="6"/>
      <c r="H25" s="6"/>
      <c r="I25" s="6"/>
      <c r="J25" s="166"/>
      <c r="K25" s="39"/>
      <c r="L25" s="39"/>
      <c r="M25" s="39"/>
      <c r="N25" s="6"/>
      <c r="O25" s="36"/>
    </row>
    <row r="26" spans="2:18" ht="5.25" customHeight="1">
      <c r="B26" s="8"/>
      <c r="C26" s="63"/>
      <c r="D26" s="4"/>
      <c r="E26" s="63"/>
      <c r="F26" s="3"/>
      <c r="G26" s="3"/>
      <c r="H26" s="3"/>
      <c r="I26" s="3"/>
      <c r="J26" s="3"/>
      <c r="K26" s="3"/>
      <c r="L26" s="3"/>
      <c r="M26" s="3"/>
      <c r="N26" s="3"/>
      <c r="O26" s="4"/>
    </row>
    <row r="27" spans="2:18" ht="18" customHeight="1">
      <c r="B27" s="8"/>
      <c r="C27" s="1401" t="s">
        <v>452</v>
      </c>
      <c r="D27" s="1402"/>
      <c r="E27" s="175" t="s">
        <v>791</v>
      </c>
      <c r="F27" s="249"/>
      <c r="O27" s="11"/>
    </row>
    <row r="28" spans="2:18" ht="18" customHeight="1">
      <c r="B28" s="8"/>
      <c r="C28" s="1393">
        <v>2</v>
      </c>
      <c r="D28" s="1394"/>
      <c r="E28" s="175" t="s">
        <v>790</v>
      </c>
      <c r="F28" s="249"/>
      <c r="O28" s="11"/>
    </row>
    <row r="29" spans="2:18" ht="18" customHeight="1">
      <c r="B29" s="8"/>
      <c r="C29" s="12"/>
      <c r="D29" s="11"/>
      <c r="E29" s="175" t="s">
        <v>789</v>
      </c>
      <c r="F29" s="249"/>
      <c r="I29" s="146" t="s">
        <v>779</v>
      </c>
      <c r="J29" s="6"/>
      <c r="K29" s="1392" t="str">
        <f>+IF(D20="X"," ",IF('Pg 13 - Part 6'!C9="X",'Pg 12 Part 3-5'!S83,'Pg 13 - Part 6'!M42))</f>
        <v xml:space="preserve"> </v>
      </c>
      <c r="L29" s="1392"/>
      <c r="M29" s="1392"/>
      <c r="O29" s="11"/>
      <c r="R29" s="490"/>
    </row>
    <row r="30" spans="2:18" ht="5.25" customHeight="1">
      <c r="B30" s="8"/>
      <c r="C30" s="5"/>
      <c r="D30" s="36"/>
      <c r="E30" s="184"/>
      <c r="F30" s="543"/>
      <c r="G30" s="6"/>
      <c r="H30" s="6"/>
      <c r="I30" s="6"/>
      <c r="J30" s="6"/>
      <c r="K30" s="39"/>
      <c r="L30" s="39"/>
      <c r="M30" s="39"/>
      <c r="N30" s="6"/>
      <c r="O30" s="36"/>
    </row>
    <row r="31" spans="2:18" ht="6.75" customHeight="1">
      <c r="B31" s="8"/>
      <c r="E31" s="186"/>
      <c r="F31" s="544"/>
      <c r="G31" s="3"/>
      <c r="H31" s="3"/>
      <c r="I31" s="3"/>
      <c r="J31" s="3"/>
      <c r="K31" s="3"/>
      <c r="L31" s="3"/>
      <c r="M31" s="3"/>
      <c r="N31" s="3"/>
      <c r="O31" s="4"/>
    </row>
    <row r="32" spans="2:18" ht="15" customHeight="1">
      <c r="B32" s="8"/>
      <c r="C32" s="998" t="s">
        <v>452</v>
      </c>
      <c r="D32" s="1000"/>
      <c r="E32" s="187"/>
      <c r="F32" s="383"/>
      <c r="O32" s="11"/>
    </row>
    <row r="33" spans="2:17" ht="18" customHeight="1">
      <c r="B33" s="8"/>
      <c r="C33" s="1393">
        <v>3</v>
      </c>
      <c r="D33" s="1394"/>
      <c r="E33" s="175" t="s">
        <v>788</v>
      </c>
      <c r="F33" s="249"/>
      <c r="O33" s="11"/>
    </row>
    <row r="34" spans="2:17" ht="18" customHeight="1">
      <c r="B34" s="8"/>
      <c r="E34" s="175" t="s">
        <v>787</v>
      </c>
      <c r="F34" s="249"/>
      <c r="O34" s="11"/>
    </row>
    <row r="35" spans="2:17" ht="12" customHeight="1">
      <c r="B35" s="8"/>
      <c r="E35" s="175"/>
      <c r="F35" s="249"/>
      <c r="O35" s="11"/>
    </row>
    <row r="36" spans="2:17" ht="18" customHeight="1">
      <c r="B36" s="8"/>
      <c r="E36" s="175" t="s">
        <v>786</v>
      </c>
      <c r="F36" s="249"/>
      <c r="O36" s="11"/>
    </row>
    <row r="37" spans="2:17" ht="18" customHeight="1">
      <c r="B37" s="8"/>
      <c r="E37" s="175" t="s">
        <v>785</v>
      </c>
      <c r="F37" s="249"/>
      <c r="I37" s="146" t="s">
        <v>779</v>
      </c>
      <c r="J37" s="169" t="s">
        <v>661</v>
      </c>
      <c r="K37" s="1414" t="str">
        <f>IF(AND(G20="X",K29&lt;=1),K24*0.01064*K29,IF(AND(G20="X",K29&lt;=4),K24*0.01064," "))</f>
        <v xml:space="preserve"> </v>
      </c>
      <c r="L37" s="1414"/>
      <c r="M37" s="1414"/>
      <c r="O37" s="11"/>
    </row>
    <row r="38" spans="2:17" ht="9.75" customHeight="1">
      <c r="B38" s="8"/>
      <c r="E38" s="175"/>
      <c r="F38" s="249"/>
      <c r="O38" s="11"/>
    </row>
    <row r="39" spans="2:17" ht="9.75" customHeight="1">
      <c r="B39" s="8"/>
      <c r="E39" s="175"/>
      <c r="F39" s="249"/>
      <c r="O39" s="11"/>
    </row>
    <row r="40" spans="2:17" ht="18" customHeight="1">
      <c r="B40" s="8"/>
      <c r="E40" s="175" t="s">
        <v>784</v>
      </c>
      <c r="F40" s="249"/>
      <c r="O40" s="41"/>
      <c r="Q40" s="15"/>
    </row>
    <row r="41" spans="2:17" ht="18" customHeight="1">
      <c r="B41" s="8"/>
      <c r="E41" s="175" t="s">
        <v>783</v>
      </c>
      <c r="F41" s="249"/>
      <c r="G41" s="672" t="s">
        <v>777</v>
      </c>
      <c r="H41" s="1413" t="str">
        <f>IF(AND(G20="X",K29&lt;=4),K24*0.00701," ")</f>
        <v xml:space="preserve"> </v>
      </c>
      <c r="I41" s="1413"/>
      <c r="J41" s="1413"/>
      <c r="K41" s="1413"/>
      <c r="L41" s="1413"/>
      <c r="O41" s="11"/>
    </row>
    <row r="42" spans="2:17" ht="9.75" customHeight="1">
      <c r="B42" s="8"/>
      <c r="E42" s="175"/>
      <c r="F42" s="249"/>
      <c r="O42" s="11"/>
    </row>
    <row r="43" spans="2:17" ht="9.75" customHeight="1">
      <c r="B43" s="8"/>
      <c r="E43" s="175"/>
      <c r="F43" s="249"/>
      <c r="O43" s="11"/>
    </row>
    <row r="44" spans="2:17" ht="18" customHeight="1">
      <c r="B44" s="8"/>
      <c r="E44" s="175" t="s">
        <v>782</v>
      </c>
      <c r="F44" s="249"/>
      <c r="O44" s="11"/>
    </row>
    <row r="45" spans="2:17" ht="18" customHeight="1">
      <c r="B45" s="8"/>
      <c r="E45" s="175" t="s">
        <v>409</v>
      </c>
      <c r="F45" s="249"/>
      <c r="G45" s="672" t="s">
        <v>777</v>
      </c>
      <c r="H45" s="1411">
        <f>IF(AND(G20="X",K29&lt;=4,K29&gt;=1),K29-1,0)</f>
        <v>0</v>
      </c>
      <c r="I45" s="1411"/>
      <c r="J45" s="1411"/>
      <c r="K45" s="1411"/>
      <c r="L45" s="1411"/>
      <c r="O45" s="11"/>
    </row>
    <row r="46" spans="2:17" ht="9.75" customHeight="1">
      <c r="B46" s="8"/>
      <c r="E46" s="175"/>
      <c r="F46" s="249"/>
      <c r="G46" s="672"/>
      <c r="O46" s="11"/>
    </row>
    <row r="47" spans="2:17" ht="9.75" customHeight="1">
      <c r="B47" s="8"/>
      <c r="E47" s="175"/>
      <c r="F47" s="249"/>
      <c r="O47" s="11"/>
    </row>
    <row r="48" spans="2:17" ht="18" customHeight="1">
      <c r="B48" s="8"/>
      <c r="E48" s="175" t="s">
        <v>781</v>
      </c>
      <c r="F48" s="249"/>
      <c r="G48" s="168" t="s">
        <v>780</v>
      </c>
      <c r="H48" s="168"/>
      <c r="I48" s="146" t="s">
        <v>779</v>
      </c>
      <c r="J48" s="167" t="s">
        <v>661</v>
      </c>
      <c r="K48" s="1277" t="str">
        <f>IF(AND(G20="X",K29&lt;=4),H41*H45," ")</f>
        <v xml:space="preserve"> </v>
      </c>
      <c r="L48" s="1277"/>
      <c r="M48" s="1277"/>
      <c r="O48" s="11"/>
    </row>
    <row r="49" spans="2:19" ht="9.75" customHeight="1">
      <c r="B49" s="8"/>
      <c r="E49" s="175"/>
      <c r="F49" s="249"/>
      <c r="O49" s="11"/>
    </row>
    <row r="50" spans="2:19" ht="9.75" customHeight="1">
      <c r="B50" s="8"/>
      <c r="E50" s="175"/>
      <c r="F50" s="249"/>
      <c r="O50" s="11"/>
    </row>
    <row r="51" spans="2:19" ht="18" customHeight="1">
      <c r="B51" s="8"/>
      <c r="E51" s="175" t="s">
        <v>925</v>
      </c>
      <c r="F51" s="249"/>
      <c r="O51" s="11"/>
      <c r="P51" s="15"/>
    </row>
    <row r="52" spans="2:19" ht="18" customHeight="1">
      <c r="B52" s="8"/>
      <c r="E52" s="175" t="s">
        <v>778</v>
      </c>
      <c r="F52" s="249"/>
      <c r="L52" s="63"/>
      <c r="M52" s="1403" t="str">
        <f>IF(AND(G20="X",K29&lt;=4),K37+K48,"0.00")</f>
        <v>0.00</v>
      </c>
      <c r="N52" s="1404"/>
      <c r="O52" s="11"/>
    </row>
    <row r="53" spans="2:19" ht="16.5" customHeight="1">
      <c r="B53" s="8"/>
      <c r="E53" s="1407" t="s">
        <v>924</v>
      </c>
      <c r="F53" s="1207"/>
      <c r="G53" s="1207"/>
      <c r="H53" s="1207"/>
      <c r="I53" s="1207"/>
      <c r="J53" s="1207"/>
      <c r="K53" s="1410" t="s">
        <v>777</v>
      </c>
      <c r="L53" s="1408" t="s">
        <v>776</v>
      </c>
      <c r="M53" s="1405"/>
      <c r="N53" s="1406"/>
      <c r="O53" s="11"/>
    </row>
    <row r="54" spans="2:19" ht="6.75" customHeight="1">
      <c r="B54" s="8"/>
      <c r="E54" s="1407"/>
      <c r="F54" s="1207"/>
      <c r="G54" s="1207"/>
      <c r="H54" s="1207"/>
      <c r="I54" s="1207"/>
      <c r="J54" s="1207"/>
      <c r="K54" s="1410"/>
      <c r="L54" s="1409"/>
      <c r="M54" s="166"/>
      <c r="N54" s="36"/>
      <c r="O54" s="673"/>
    </row>
    <row r="55" spans="2:19" ht="15.75">
      <c r="B55" s="8"/>
      <c r="E55" s="187"/>
      <c r="F55" s="383"/>
      <c r="O55" s="11"/>
      <c r="S55" s="15"/>
    </row>
    <row r="56" spans="2:19" ht="9" customHeight="1">
      <c r="B56" s="9"/>
      <c r="C56" s="5"/>
      <c r="D56" s="6"/>
      <c r="E56" s="5"/>
      <c r="F56" s="6"/>
      <c r="G56" s="6"/>
      <c r="H56" s="6"/>
      <c r="I56" s="6"/>
      <c r="J56" s="6"/>
      <c r="K56" s="6"/>
      <c r="L56" s="6"/>
      <c r="M56" s="6"/>
      <c r="N56" s="6"/>
      <c r="O56" s="36"/>
    </row>
  </sheetData>
  <sheetProtection algorithmName="SHA-512" hashValue="9fQWKZaMNIaCW5koKrtNtSmg2TGRQ9RAQ5GHvUubrfxARJR3J4nCoVK+Rp0+QNcaey07+HyKiMkhoFJbB7Jc5Q==" saltValue="Zflqgqwz7rYTZpOQE/PY1g==" spinCount="100000" sheet="1" objects="1" scenarios="1"/>
  <mergeCells count="25">
    <mergeCell ref="B7:B8"/>
    <mergeCell ref="B3:B4"/>
    <mergeCell ref="M52:N53"/>
    <mergeCell ref="E53:J54"/>
    <mergeCell ref="L53:L54"/>
    <mergeCell ref="K53:K54"/>
    <mergeCell ref="K48:M48"/>
    <mergeCell ref="H45:L45"/>
    <mergeCell ref="C22:O22"/>
    <mergeCell ref="H41:L41"/>
    <mergeCell ref="K37:M37"/>
    <mergeCell ref="C33:D33"/>
    <mergeCell ref="C23:D23"/>
    <mergeCell ref="E23:O23"/>
    <mergeCell ref="K24:M24"/>
    <mergeCell ref="C32:D32"/>
    <mergeCell ref="K29:M29"/>
    <mergeCell ref="C28:D28"/>
    <mergeCell ref="C24:D24"/>
    <mergeCell ref="I2:O2"/>
    <mergeCell ref="M4:O4"/>
    <mergeCell ref="C17:O17"/>
    <mergeCell ref="D20:E20"/>
    <mergeCell ref="C5:D5"/>
    <mergeCell ref="C27:D27"/>
  </mergeCells>
  <dataValidations count="1">
    <dataValidation type="list" allowBlank="1" showInputMessage="1" showErrorMessage="1" sqref="G20" xr:uid="{1AB175D2-4DA1-4679-8632-C5E03F676B7B}">
      <formula1>"X"</formula1>
    </dataValidation>
  </dataValidations>
  <printOptions horizontalCentered="1"/>
  <pageMargins left="0" right="0" top="0.25" bottom="0.5" header="0.3" footer="0.3"/>
  <pageSetup scale="66" orientation="portrait" r:id="rId1"/>
  <headerFooter>
    <oddFooter>&amp;L&amp;9U.S. Copyright Office&amp;R&amp;9Form SA3E Long Form (Rev. 05-17)</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AD88"/>
  <sheetViews>
    <sheetView showGridLines="0" workbookViewId="0">
      <selection activeCell="T33" sqref="T33:T38"/>
    </sheetView>
  </sheetViews>
  <sheetFormatPr defaultColWidth="9.140625" defaultRowHeight="12"/>
  <cols>
    <col min="1" max="1" width="2.85546875" style="164" customWidth="1"/>
    <col min="2" max="2" width="1.42578125" style="164" customWidth="1"/>
    <col min="3" max="3" width="6" style="164" customWidth="1"/>
    <col min="4" max="4" width="4.140625" style="164" customWidth="1"/>
    <col min="5" max="5" width="20.140625" style="164" customWidth="1"/>
    <col min="6" max="6" width="11.5703125" style="164" customWidth="1"/>
    <col min="7" max="7" width="11.140625" style="164" customWidth="1"/>
    <col min="8" max="8" width="2.42578125" style="164" customWidth="1"/>
    <col min="9" max="9" width="1.85546875" style="164" customWidth="1"/>
    <col min="10" max="10" width="7.5703125" style="164" customWidth="1"/>
    <col min="11" max="11" width="1.85546875" style="164" customWidth="1"/>
    <col min="12" max="12" width="1.85546875" style="164" bestFit="1" customWidth="1"/>
    <col min="13" max="13" width="8.85546875" style="164" customWidth="1"/>
    <col min="14" max="15" width="2.42578125" style="164" customWidth="1"/>
    <col min="16" max="16" width="6.42578125" style="164" customWidth="1"/>
    <col min="17" max="17" width="9.140625" style="164" customWidth="1"/>
    <col min="18" max="18" width="10" style="164" customWidth="1"/>
    <col min="19" max="19" width="1.5703125" style="164" customWidth="1"/>
    <col min="20" max="20" width="15" style="164" customWidth="1"/>
    <col min="21" max="21" width="9.140625" style="164" customWidth="1"/>
    <col min="22" max="22" width="12" style="164" bestFit="1" customWidth="1"/>
    <col min="23" max="23" width="9.140625" style="164" customWidth="1"/>
    <col min="24" max="16384" width="9.140625" style="164"/>
  </cols>
  <sheetData>
    <row r="1" spans="2:30" ht="15">
      <c r="B1" s="23" t="s">
        <v>466</v>
      </c>
      <c r="C1" s="23"/>
      <c r="T1" s="684" t="str">
        <f>CONCATENATE("ACCOUNTING PERIOD:  ",'General Data Input tab'!$D$2)</f>
        <v>ACCOUNTING PERIOD:  0</v>
      </c>
    </row>
    <row r="2" spans="2:30" ht="6.75" customHeight="1"/>
    <row r="3" spans="2:30" ht="15" customHeight="1">
      <c r="B3" s="1288" t="s">
        <v>637</v>
      </c>
      <c r="C3" s="1289"/>
      <c r="D3" s="1289"/>
      <c r="E3" s="1289"/>
      <c r="F3" s="1289"/>
      <c r="G3" s="1289"/>
      <c r="H3" s="661"/>
      <c r="I3" s="661"/>
      <c r="J3" s="194"/>
      <c r="K3" s="194"/>
      <c r="L3" s="194"/>
      <c r="M3" s="194"/>
      <c r="N3" s="194"/>
      <c r="O3" s="194"/>
      <c r="P3" s="194"/>
      <c r="Q3" s="194"/>
      <c r="R3" s="194"/>
      <c r="S3" s="667" t="s">
        <v>410</v>
      </c>
      <c r="T3" s="1423" t="s">
        <v>638</v>
      </c>
    </row>
    <row r="4" spans="2:30" ht="21.2" customHeight="1">
      <c r="B4" s="533"/>
      <c r="C4" s="224">
        <f>'General Data Input tab'!C17</f>
        <v>0</v>
      </c>
      <c r="D4" s="665"/>
      <c r="E4" s="665"/>
      <c r="F4" s="665"/>
      <c r="G4" s="665"/>
      <c r="H4" s="665"/>
      <c r="I4" s="665"/>
      <c r="J4" s="665"/>
      <c r="K4" s="665"/>
      <c r="L4" s="665"/>
      <c r="M4" s="665"/>
      <c r="N4" s="665"/>
      <c r="O4" s="665"/>
      <c r="P4" s="665"/>
      <c r="Q4" s="995" t="str">
        <f>IF('General Data Input tab'!K14&gt;0,'General Data Input tab'!K14," ")</f>
        <v xml:space="preserve"> </v>
      </c>
      <c r="R4" s="995"/>
      <c r="S4" s="996"/>
      <c r="T4" s="1424"/>
    </row>
    <row r="5" spans="2:30" ht="4.5" customHeight="1">
      <c r="B5" s="195"/>
      <c r="D5" s="264"/>
      <c r="E5" s="264"/>
      <c r="F5" s="264"/>
      <c r="G5" s="264"/>
      <c r="H5" s="264"/>
      <c r="I5" s="264"/>
      <c r="J5" s="264"/>
      <c r="K5" s="264"/>
      <c r="L5" s="264"/>
      <c r="M5" s="264"/>
      <c r="N5" s="264"/>
      <c r="O5" s="264"/>
      <c r="P5" s="264"/>
      <c r="Q5" s="264"/>
      <c r="R5" s="264"/>
      <c r="S5" s="264"/>
      <c r="T5" s="163"/>
    </row>
    <row r="6" spans="2:30" ht="6.75" customHeight="1">
      <c r="B6" s="193"/>
      <c r="C6" s="197"/>
      <c r="T6" s="189"/>
    </row>
    <row r="7" spans="2:30" ht="15" customHeight="1">
      <c r="B7" s="1440" t="s">
        <v>452</v>
      </c>
      <c r="C7" s="1441"/>
      <c r="D7" s="164" t="s">
        <v>521</v>
      </c>
      <c r="T7" s="1417">
        <v>7</v>
      </c>
    </row>
    <row r="8" spans="2:30" ht="18">
      <c r="B8" s="1442">
        <v>4</v>
      </c>
      <c r="C8" s="1443"/>
      <c r="T8" s="1417"/>
    </row>
    <row r="9" spans="2:30" ht="12.75">
      <c r="B9" s="195"/>
      <c r="C9" s="191"/>
      <c r="D9" s="262" t="s">
        <v>520</v>
      </c>
      <c r="E9" s="153" t="s">
        <v>519</v>
      </c>
      <c r="T9" s="1417"/>
    </row>
    <row r="10" spans="2:30" ht="15.75">
      <c r="B10" s="195"/>
      <c r="C10" s="191"/>
      <c r="D10" s="262"/>
      <c r="E10" s="153" t="s">
        <v>451</v>
      </c>
      <c r="F10" s="548"/>
      <c r="G10" s="548"/>
      <c r="H10" s="548"/>
      <c r="I10" s="548"/>
      <c r="J10" s="548"/>
      <c r="K10" s="171" t="s">
        <v>777</v>
      </c>
      <c r="L10" s="167" t="s">
        <v>661</v>
      </c>
      <c r="M10" s="1444" t="str">
        <f>IF(AND('Pg 16 - Part 7'!G20="X",'Pg 16 - Part 7'!K29&gt;4),'Pg 16 - Part 7'!K24*0.01064," ")</f>
        <v xml:space="preserve"> </v>
      </c>
      <c r="N10" s="1444"/>
      <c r="O10" s="1444"/>
      <c r="P10" s="1444"/>
      <c r="Q10" s="1444"/>
      <c r="T10" s="1417"/>
    </row>
    <row r="11" spans="2:30" ht="12.75">
      <c r="B11" s="195"/>
      <c r="C11" s="191"/>
      <c r="D11" s="262"/>
      <c r="E11" s="153"/>
      <c r="T11" s="1416" t="s">
        <v>289</v>
      </c>
    </row>
    <row r="12" spans="2:30" ht="12.75">
      <c r="B12" s="195"/>
      <c r="C12" s="191"/>
      <c r="D12" s="262" t="s">
        <v>518</v>
      </c>
      <c r="E12" s="153" t="s">
        <v>517</v>
      </c>
      <c r="T12" s="1416"/>
    </row>
    <row r="13" spans="2:30" ht="15.75">
      <c r="B13" s="195"/>
      <c r="C13" s="191"/>
      <c r="D13" s="262"/>
      <c r="E13" s="153" t="s">
        <v>451</v>
      </c>
      <c r="F13" s="548"/>
      <c r="G13" s="548"/>
      <c r="H13" s="171" t="s">
        <v>777</v>
      </c>
      <c r="I13" s="167" t="s">
        <v>661</v>
      </c>
      <c r="J13" s="1425" t="str">
        <f>IF(AND('Pg 16 - Part 7'!G20="X",'Pg 16 - Part 7'!K29&gt;4),'Pg 16 - Part 7'!K24*0.00701," ")</f>
        <v xml:space="preserve"> </v>
      </c>
      <c r="K13" s="1425"/>
      <c r="L13" s="1425"/>
      <c r="M13" s="1425"/>
      <c r="N13" s="1425"/>
      <c r="O13" s="1425"/>
      <c r="P13" s="674"/>
      <c r="T13" s="1416"/>
      <c r="AA13" s="550"/>
      <c r="AB13" s="550"/>
      <c r="AC13" s="550"/>
      <c r="AD13" s="550"/>
    </row>
    <row r="14" spans="2:30" ht="12.75">
      <c r="B14" s="195"/>
      <c r="C14" s="191"/>
      <c r="D14" s="262"/>
      <c r="E14" s="153"/>
      <c r="T14" s="1416"/>
    </row>
    <row r="15" spans="2:30" ht="15.75">
      <c r="B15" s="195"/>
      <c r="C15" s="191"/>
      <c r="D15" s="262" t="s">
        <v>516</v>
      </c>
      <c r="E15" s="153" t="s">
        <v>515</v>
      </c>
      <c r="G15" s="548"/>
      <c r="H15" s="548"/>
      <c r="I15" s="548"/>
      <c r="J15" s="548"/>
      <c r="K15" s="171" t="s">
        <v>777</v>
      </c>
      <c r="L15" s="167" t="s">
        <v>661</v>
      </c>
      <c r="M15" s="1445" t="str">
        <f>IF(AND('Pg 16 - Part 7'!G20="X",'Pg 16 - Part 7'!K29&gt;4),'Pg 17 - Part  7-8'!J13*3," ")</f>
        <v xml:space="preserve"> </v>
      </c>
      <c r="N15" s="1445"/>
      <c r="O15" s="1445"/>
      <c r="P15" s="1445"/>
      <c r="Q15" s="1445"/>
      <c r="T15" s="1418"/>
    </row>
    <row r="16" spans="2:30" ht="12.75">
      <c r="B16" s="195"/>
      <c r="C16" s="191"/>
      <c r="D16" s="262"/>
      <c r="E16" s="153"/>
      <c r="T16" s="1418"/>
    </row>
    <row r="17" spans="2:20" ht="12.75">
      <c r="B17" s="195"/>
      <c r="C17" s="191"/>
      <c r="D17" s="262" t="s">
        <v>107</v>
      </c>
      <c r="E17" s="153" t="s">
        <v>106</v>
      </c>
      <c r="T17" s="1418"/>
    </row>
    <row r="18" spans="2:20" ht="15.75">
      <c r="B18" s="195"/>
      <c r="C18" s="191"/>
      <c r="D18" s="262"/>
      <c r="E18" s="153" t="s">
        <v>451</v>
      </c>
      <c r="F18" s="548"/>
      <c r="G18" s="548"/>
      <c r="H18" s="171" t="s">
        <v>777</v>
      </c>
      <c r="I18" s="167" t="s">
        <v>661</v>
      </c>
      <c r="J18" s="1425" t="str">
        <f>IF(AND('Pg 16 - Part 7'!G20="X",'Pg 16 - Part 7'!K29&gt;4),'Pg 16 - Part 7'!K24*0.0033," ")</f>
        <v xml:space="preserve"> </v>
      </c>
      <c r="K18" s="1425"/>
      <c r="L18" s="1425"/>
      <c r="M18" s="1425"/>
      <c r="N18" s="1425"/>
      <c r="O18" s="1425"/>
      <c r="P18" s="674"/>
      <c r="T18" s="1418"/>
    </row>
    <row r="19" spans="2:20" ht="12.75">
      <c r="B19" s="195"/>
      <c r="C19" s="191"/>
      <c r="D19" s="262"/>
      <c r="E19" s="153"/>
      <c r="T19" s="1418"/>
    </row>
    <row r="20" spans="2:20" ht="12.75">
      <c r="B20" s="195"/>
      <c r="C20" s="191"/>
      <c r="D20" s="262" t="s">
        <v>105</v>
      </c>
      <c r="E20" s="153" t="s">
        <v>104</v>
      </c>
      <c r="T20" s="1418"/>
    </row>
    <row r="21" spans="2:20" ht="15.75">
      <c r="B21" s="195"/>
      <c r="C21" s="191"/>
      <c r="D21" s="262"/>
      <c r="E21" s="153" t="s">
        <v>103</v>
      </c>
      <c r="G21" s="548"/>
      <c r="H21" s="171" t="s">
        <v>777</v>
      </c>
      <c r="I21" s="167"/>
      <c r="J21" s="1422" t="str">
        <f>IF(AND('Pg 16 - Part 7'!G20="X",'Pg 16 - Part 7'!K29&gt;4),'Pg 16 - Part 7'!K29-4," ")</f>
        <v xml:space="preserve"> </v>
      </c>
      <c r="K21" s="1422"/>
      <c r="L21" s="1422"/>
      <c r="M21" s="1422"/>
      <c r="N21" s="1422"/>
      <c r="O21" s="1422"/>
      <c r="P21" s="675"/>
      <c r="T21" s="1418"/>
    </row>
    <row r="22" spans="2:20" ht="12.75">
      <c r="B22" s="195"/>
      <c r="C22" s="191"/>
      <c r="D22" s="262"/>
      <c r="E22" s="153"/>
      <c r="T22" s="1418"/>
    </row>
    <row r="23" spans="2:20" ht="15.75">
      <c r="B23" s="195"/>
      <c r="C23" s="191"/>
      <c r="D23" s="262" t="s">
        <v>102</v>
      </c>
      <c r="E23" s="153" t="s">
        <v>101</v>
      </c>
      <c r="G23" s="548"/>
      <c r="H23" s="548"/>
      <c r="I23" s="548"/>
      <c r="J23" s="548"/>
      <c r="K23" s="548"/>
      <c r="N23" s="171" t="s">
        <v>777</v>
      </c>
      <c r="O23" s="167" t="s">
        <v>661</v>
      </c>
      <c r="P23" s="1425" t="str">
        <f>IF(AND('Pg 16 - Part 7'!G20="X",'Pg 16 - Part 7'!K29&gt;4),'Pg 17 - Part  7-8'!J18*'Pg 17 - Part  7-8'!J21," ")</f>
        <v xml:space="preserve"> </v>
      </c>
      <c r="Q23" s="1425" t="str">
        <f>IF(AND('Pg 16 - Part 7'!I20="X",'Pg 16 - Part 7'!M29&gt;4),'Pg 17 - Part  7-8'!L18*'Pg 17 - Part  7-8'!L21," ")</f>
        <v xml:space="preserve"> </v>
      </c>
      <c r="R23" s="1425" t="str">
        <f>IF(AND('Pg 16 - Part 7'!J20="X",'Pg 16 - Part 7'!N29&gt;4),'Pg 17 - Part  7-8'!M18*'Pg 17 - Part  7-8'!M21," ")</f>
        <v xml:space="preserve"> </v>
      </c>
      <c r="T23" s="1418"/>
    </row>
    <row r="24" spans="2:20" ht="12.75">
      <c r="B24" s="195"/>
      <c r="C24" s="191"/>
      <c r="D24" s="262"/>
      <c r="E24" s="153"/>
      <c r="L24" s="549"/>
      <c r="M24" s="549"/>
      <c r="T24" s="1418"/>
    </row>
    <row r="25" spans="2:20" ht="12.75" customHeight="1">
      <c r="B25" s="195"/>
      <c r="C25" s="191"/>
      <c r="D25" s="262" t="s">
        <v>100</v>
      </c>
      <c r="E25" s="153" t="s">
        <v>99</v>
      </c>
      <c r="O25" s="676"/>
      <c r="P25" s="1426" t="str">
        <f>IF(AND('Pg 16 - Part 7'!G20="X",'Pg 16 - Part 7'!K29&gt;4),'Pg 17 - Part  7-8'!M10+'Pg 17 - Part  7-8'!M15+'Pg 17 - Part  7-8'!P23,"0.00 ")</f>
        <v xml:space="preserve">0.00 </v>
      </c>
      <c r="Q25" s="1426" t="str">
        <f>IF(AND('Pg 16 - Part 7'!I20="X",'Pg 16 - Part 7'!M29&gt;4),'Pg 17 - Part  7-8'!O10+'Pg 17 - Part  7-8'!O15+'Pg 17 - Part  7-8'!Q23,"0.00 ")</f>
        <v xml:space="preserve">0.00 </v>
      </c>
      <c r="R25" s="1427" t="str">
        <f>IF(AND('Pg 16 - Part 7'!J20="X",'Pg 16 - Part 7'!N29&gt;4),'Pg 17 - Part  7-8'!P10+'Pg 17 - Part  7-8'!P15+'Pg 17 - Part  7-8'!R23,"0.00 ")</f>
        <v xml:space="preserve">0.00 </v>
      </c>
      <c r="T25" s="1418"/>
    </row>
    <row r="26" spans="2:20" ht="12.75" customHeight="1">
      <c r="B26" s="195"/>
      <c r="C26" s="191"/>
      <c r="D26" s="262"/>
      <c r="E26" s="153" t="s">
        <v>465</v>
      </c>
      <c r="O26" s="677"/>
      <c r="P26" s="1428" t="str">
        <f>IF(AND('Pg 16 - Part 7'!H21="X",'Pg 16 - Part 7'!L30&gt;4),'Pg 17 - Part  7-8'!N11+'Pg 17 - Part  7-8'!N16+'Pg 17 - Part  7-8'!P24,"0.00 ")</f>
        <v xml:space="preserve">0.00 </v>
      </c>
      <c r="Q26" s="1428" t="str">
        <f>IF(AND('Pg 16 - Part 7'!I21="X",'Pg 16 - Part 7'!M30&gt;4),'Pg 17 - Part  7-8'!O11+'Pg 17 - Part  7-8'!O16+'Pg 17 - Part  7-8'!Q24,"0.00 ")</f>
        <v xml:space="preserve">0.00 </v>
      </c>
      <c r="R26" s="1429" t="str">
        <f>IF(AND('Pg 16 - Part 7'!J21="X",'Pg 16 - Part 7'!N30&gt;4),'Pg 17 - Part  7-8'!P11+'Pg 17 - Part  7-8'!P16+'Pg 17 - Part  7-8'!R24,"0.00 ")</f>
        <v xml:space="preserve">0.00 </v>
      </c>
      <c r="T26" s="1418"/>
    </row>
    <row r="27" spans="2:20" ht="12.75" customHeight="1">
      <c r="B27" s="195"/>
      <c r="C27" s="191"/>
      <c r="D27" s="262"/>
      <c r="E27" s="263" t="s">
        <v>450</v>
      </c>
      <c r="F27" s="548"/>
      <c r="G27" s="548"/>
      <c r="H27" s="548"/>
      <c r="I27" s="548"/>
      <c r="J27" s="548"/>
      <c r="K27" s="548"/>
      <c r="M27" s="548"/>
      <c r="N27" s="171" t="s">
        <v>777</v>
      </c>
      <c r="O27" s="678" t="s">
        <v>661</v>
      </c>
      <c r="P27" s="1430" t="str">
        <f>IF(AND('Pg 16 - Part 7'!H22="X",'Pg 16 - Part 7'!L31&gt;4),'Pg 17 - Part  7-8'!N12+'Pg 17 - Part  7-8'!N17+'Pg 17 - Part  7-8'!P25,"0.00 ")</f>
        <v xml:space="preserve">0.00 </v>
      </c>
      <c r="Q27" s="1430" t="str">
        <f>IF(AND('Pg 16 - Part 7'!I22="X",'Pg 16 - Part 7'!M31&gt;4),'Pg 17 - Part  7-8'!O12+'Pg 17 - Part  7-8'!O17+'Pg 17 - Part  7-8'!Q25,"0.00 ")</f>
        <v xml:space="preserve">0.00 </v>
      </c>
      <c r="R27" s="1431" t="str">
        <f>IF(AND('Pg 16 - Part 7'!J22="X",'Pg 16 - Part 7'!N31&gt;4),'Pg 17 - Part  7-8'!P12+'Pg 17 - Part  7-8'!P17+'Pg 17 - Part  7-8'!R25,"0.00 ")</f>
        <v xml:space="preserve">0.00 </v>
      </c>
      <c r="T27" s="1418"/>
    </row>
    <row r="28" spans="2:20" ht="4.5" customHeight="1">
      <c r="B28" s="195"/>
      <c r="C28" s="191"/>
      <c r="L28" s="549"/>
      <c r="N28" s="549"/>
      <c r="O28" s="1419"/>
      <c r="P28" s="1420"/>
      <c r="Q28" s="1420"/>
      <c r="R28" s="1421"/>
      <c r="T28" s="1418"/>
    </row>
    <row r="29" spans="2:20" ht="6" customHeight="1">
      <c r="B29" s="196"/>
      <c r="C29" s="192"/>
      <c r="T29" s="189"/>
    </row>
    <row r="30" spans="2:20" ht="4.5" customHeight="1">
      <c r="B30" s="195"/>
      <c r="D30" s="194"/>
      <c r="E30" s="194"/>
      <c r="F30" s="194"/>
      <c r="G30" s="194"/>
      <c r="H30" s="194"/>
      <c r="I30" s="194"/>
      <c r="J30" s="194"/>
      <c r="K30" s="194"/>
      <c r="L30" s="194"/>
      <c r="M30" s="194"/>
      <c r="N30" s="194"/>
      <c r="O30" s="194"/>
      <c r="P30" s="194"/>
      <c r="Q30" s="194"/>
      <c r="R30" s="194"/>
      <c r="S30" s="194"/>
      <c r="T30" s="163"/>
    </row>
    <row r="31" spans="2:20" ht="6" customHeight="1">
      <c r="B31" s="1056"/>
      <c r="C31" s="1057"/>
      <c r="D31" s="1057"/>
      <c r="E31" s="1057"/>
      <c r="F31" s="1057"/>
      <c r="G31" s="1057"/>
      <c r="H31" s="1057"/>
      <c r="I31" s="1057"/>
      <c r="J31" s="1057"/>
      <c r="K31" s="1057"/>
      <c r="L31" s="1057"/>
      <c r="M31" s="1057"/>
      <c r="N31" s="1057"/>
      <c r="O31" s="1057"/>
      <c r="P31" s="1057"/>
      <c r="Q31" s="1057"/>
      <c r="R31" s="1057"/>
      <c r="S31" s="1058"/>
      <c r="T31" s="1432">
        <v>8</v>
      </c>
    </row>
    <row r="32" spans="2:20" ht="38.25" customHeight="1">
      <c r="B32" s="195"/>
      <c r="C32" s="1436" t="s">
        <v>290</v>
      </c>
      <c r="D32" s="1436"/>
      <c r="E32" s="1436"/>
      <c r="F32" s="1436"/>
      <c r="G32" s="1436"/>
      <c r="H32" s="1436"/>
      <c r="I32" s="1436"/>
      <c r="J32" s="1436"/>
      <c r="K32" s="1436"/>
      <c r="L32" s="1436"/>
      <c r="M32" s="1436"/>
      <c r="N32" s="1436"/>
      <c r="O32" s="1436"/>
      <c r="P32" s="1436"/>
      <c r="Q32" s="1436"/>
      <c r="R32" s="1436"/>
      <c r="S32" s="1437"/>
      <c r="T32" s="1433"/>
    </row>
    <row r="33" spans="2:22" ht="42.75" customHeight="1">
      <c r="B33" s="195"/>
      <c r="C33" s="1080" t="s">
        <v>284</v>
      </c>
      <c r="D33" s="1080"/>
      <c r="E33" s="1080"/>
      <c r="F33" s="1080"/>
      <c r="G33" s="1080"/>
      <c r="H33" s="1080"/>
      <c r="I33" s="1080"/>
      <c r="J33" s="1080"/>
      <c r="K33" s="1080"/>
      <c r="L33" s="1080"/>
      <c r="M33" s="1080"/>
      <c r="N33" s="1080"/>
      <c r="O33" s="1080"/>
      <c r="P33" s="1080"/>
      <c r="Q33" s="1080"/>
      <c r="R33" s="1080"/>
      <c r="S33" s="1081"/>
      <c r="T33" s="1434" t="s">
        <v>934</v>
      </c>
    </row>
    <row r="34" spans="2:22" ht="50.25" customHeight="1">
      <c r="B34" s="195"/>
      <c r="C34" s="1080" t="s">
        <v>285</v>
      </c>
      <c r="D34" s="1080"/>
      <c r="E34" s="1080"/>
      <c r="F34" s="1080"/>
      <c r="G34" s="1080"/>
      <c r="H34" s="1080"/>
      <c r="I34" s="1080"/>
      <c r="J34" s="1080"/>
      <c r="K34" s="1080"/>
      <c r="L34" s="1080"/>
      <c r="M34" s="1080"/>
      <c r="N34" s="1080"/>
      <c r="O34" s="1080"/>
      <c r="P34" s="1080"/>
      <c r="Q34" s="1080"/>
      <c r="R34" s="1080"/>
      <c r="S34" s="1081"/>
      <c r="T34" s="1435"/>
    </row>
    <row r="35" spans="2:22" ht="15" customHeight="1">
      <c r="B35" s="195"/>
      <c r="C35" s="1080" t="s">
        <v>522</v>
      </c>
      <c r="D35" s="1080"/>
      <c r="E35" s="1080"/>
      <c r="F35" s="1080"/>
      <c r="G35" s="1080"/>
      <c r="H35" s="1080"/>
      <c r="I35" s="1080"/>
      <c r="J35" s="1080"/>
      <c r="K35" s="1080"/>
      <c r="L35" s="1080"/>
      <c r="M35" s="1080"/>
      <c r="N35" s="1080"/>
      <c r="O35" s="1080"/>
      <c r="P35" s="1080"/>
      <c r="Q35" s="1080"/>
      <c r="R35" s="1080"/>
      <c r="S35" s="1081"/>
      <c r="T35" s="1435"/>
      <c r="V35" s="198"/>
    </row>
    <row r="36" spans="2:22" ht="45" customHeight="1">
      <c r="B36" s="195"/>
      <c r="C36" s="1080" t="s">
        <v>286</v>
      </c>
      <c r="D36" s="1080"/>
      <c r="E36" s="1080"/>
      <c r="F36" s="1080"/>
      <c r="G36" s="1080"/>
      <c r="H36" s="1080"/>
      <c r="I36" s="1080"/>
      <c r="J36" s="1080"/>
      <c r="K36" s="1080"/>
      <c r="L36" s="1080"/>
      <c r="M36" s="1080"/>
      <c r="N36" s="1080"/>
      <c r="O36" s="1080"/>
      <c r="P36" s="1080"/>
      <c r="Q36" s="1080"/>
      <c r="R36" s="1080"/>
      <c r="S36" s="1081"/>
      <c r="T36" s="1435"/>
    </row>
    <row r="37" spans="2:22" ht="21" customHeight="1">
      <c r="B37" s="195"/>
      <c r="C37" s="1438" t="s">
        <v>461</v>
      </c>
      <c r="D37" s="1438"/>
      <c r="E37" s="1438"/>
      <c r="F37" s="1438"/>
      <c r="G37" s="1438"/>
      <c r="H37" s="1438"/>
      <c r="I37" s="1438"/>
      <c r="J37" s="1438"/>
      <c r="K37" s="1438"/>
      <c r="L37" s="1438"/>
      <c r="M37" s="1438"/>
      <c r="N37" s="1438"/>
      <c r="O37" s="1438"/>
      <c r="P37" s="1438"/>
      <c r="Q37" s="1438"/>
      <c r="R37" s="1438"/>
      <c r="S37" s="1439"/>
      <c r="T37" s="1435"/>
    </row>
    <row r="38" spans="2:22" ht="28.5" customHeight="1">
      <c r="B38" s="195"/>
      <c r="C38" s="1080" t="s">
        <v>523</v>
      </c>
      <c r="D38" s="1080"/>
      <c r="E38" s="1080"/>
      <c r="F38" s="1080"/>
      <c r="G38" s="1080"/>
      <c r="H38" s="1080"/>
      <c r="I38" s="1080"/>
      <c r="J38" s="1080"/>
      <c r="K38" s="1080"/>
      <c r="L38" s="1080"/>
      <c r="M38" s="1080"/>
      <c r="N38" s="1080"/>
      <c r="O38" s="1080"/>
      <c r="P38" s="1080"/>
      <c r="Q38" s="1080"/>
      <c r="R38" s="1080"/>
      <c r="S38" s="1081"/>
      <c r="T38" s="1435"/>
    </row>
    <row r="39" spans="2:22" ht="42.75" customHeight="1">
      <c r="B39" s="195"/>
      <c r="C39" s="1080" t="s">
        <v>287</v>
      </c>
      <c r="D39" s="1080"/>
      <c r="E39" s="1080"/>
      <c r="F39" s="1080"/>
      <c r="G39" s="1080"/>
      <c r="H39" s="1080"/>
      <c r="I39" s="1080"/>
      <c r="J39" s="1080"/>
      <c r="K39" s="1080"/>
      <c r="L39" s="1080"/>
      <c r="M39" s="1080"/>
      <c r="N39" s="1080"/>
      <c r="O39" s="1080"/>
      <c r="P39" s="1080"/>
      <c r="Q39" s="1080"/>
      <c r="R39" s="1080"/>
      <c r="S39" s="1081"/>
      <c r="T39" s="191"/>
    </row>
    <row r="40" spans="2:22" ht="42.75" customHeight="1">
      <c r="B40" s="195"/>
      <c r="C40" s="1080" t="s">
        <v>288</v>
      </c>
      <c r="D40" s="1080"/>
      <c r="E40" s="1080"/>
      <c r="F40" s="1080"/>
      <c r="G40" s="1080"/>
      <c r="H40" s="1080"/>
      <c r="I40" s="1080"/>
      <c r="J40" s="1080"/>
      <c r="K40" s="1080"/>
      <c r="L40" s="1080"/>
      <c r="M40" s="1080"/>
      <c r="N40" s="1080"/>
      <c r="O40" s="1080"/>
      <c r="P40" s="1080"/>
      <c r="Q40" s="1080"/>
      <c r="R40" s="1080"/>
      <c r="S40" s="1081"/>
      <c r="T40" s="191"/>
    </row>
    <row r="41" spans="2:22" ht="33.75" customHeight="1">
      <c r="B41" s="195"/>
      <c r="C41" s="1080" t="s">
        <v>524</v>
      </c>
      <c r="D41" s="1080"/>
      <c r="E41" s="1080"/>
      <c r="F41" s="1080"/>
      <c r="G41" s="1080"/>
      <c r="H41" s="1080"/>
      <c r="I41" s="1080"/>
      <c r="J41" s="1080"/>
      <c r="K41" s="1080"/>
      <c r="L41" s="1080"/>
      <c r="M41" s="1080"/>
      <c r="N41" s="1080"/>
      <c r="O41" s="1080"/>
      <c r="P41" s="1080"/>
      <c r="Q41" s="1080"/>
      <c r="R41" s="1080"/>
      <c r="S41" s="1081"/>
      <c r="T41" s="191"/>
    </row>
    <row r="42" spans="2:22" ht="15.75" customHeight="1">
      <c r="B42" s="195"/>
      <c r="C42" s="1080" t="s">
        <v>460</v>
      </c>
      <c r="D42" s="1080"/>
      <c r="E42" s="1080"/>
      <c r="F42" s="1080"/>
      <c r="G42" s="1080"/>
      <c r="H42" s="1080"/>
      <c r="I42" s="1080"/>
      <c r="J42" s="1080"/>
      <c r="K42" s="1080"/>
      <c r="L42" s="1080"/>
      <c r="M42" s="1080"/>
      <c r="N42" s="1080"/>
      <c r="O42" s="1080"/>
      <c r="P42" s="1080"/>
      <c r="Q42" s="1080"/>
      <c r="R42" s="1080"/>
      <c r="S42" s="1081"/>
      <c r="T42" s="191"/>
    </row>
    <row r="43" spans="2:22" ht="16.5" customHeight="1">
      <c r="B43" s="195"/>
      <c r="C43" s="1080" t="s">
        <v>459</v>
      </c>
      <c r="D43" s="1080"/>
      <c r="E43" s="1080"/>
      <c r="F43" s="1080"/>
      <c r="G43" s="1080"/>
      <c r="H43" s="1080"/>
      <c r="I43" s="1080"/>
      <c r="J43" s="1080"/>
      <c r="K43" s="1080"/>
      <c r="L43" s="1080"/>
      <c r="M43" s="1080"/>
      <c r="N43" s="1080"/>
      <c r="O43" s="1080"/>
      <c r="P43" s="1080"/>
      <c r="Q43" s="1080"/>
      <c r="R43" s="1080"/>
      <c r="S43" s="1081"/>
      <c r="T43" s="191"/>
    </row>
    <row r="44" spans="2:22" ht="27.75" customHeight="1">
      <c r="B44" s="195"/>
      <c r="C44" s="1080" t="s">
        <v>98</v>
      </c>
      <c r="D44" s="1080"/>
      <c r="E44" s="1080"/>
      <c r="F44" s="1080"/>
      <c r="G44" s="1080"/>
      <c r="H44" s="1080"/>
      <c r="I44" s="1080"/>
      <c r="J44" s="1080"/>
      <c r="K44" s="1080"/>
      <c r="L44" s="1080"/>
      <c r="M44" s="1080"/>
      <c r="N44" s="1080"/>
      <c r="O44" s="1080"/>
      <c r="P44" s="1080"/>
      <c r="Q44" s="1080"/>
      <c r="R44" s="1080"/>
      <c r="S44" s="1081"/>
      <c r="T44" s="191"/>
    </row>
    <row r="45" spans="2:22" ht="18" customHeight="1">
      <c r="B45" s="195"/>
      <c r="C45" s="1080" t="s">
        <v>458</v>
      </c>
      <c r="D45" s="1080"/>
      <c r="E45" s="1080"/>
      <c r="F45" s="1080"/>
      <c r="G45" s="1080"/>
      <c r="H45" s="1080"/>
      <c r="I45" s="1080"/>
      <c r="J45" s="1080"/>
      <c r="K45" s="1080"/>
      <c r="L45" s="1080"/>
      <c r="M45" s="1080"/>
      <c r="N45" s="1080"/>
      <c r="O45" s="1080"/>
      <c r="P45" s="1080"/>
      <c r="Q45" s="1080"/>
      <c r="R45" s="1080"/>
      <c r="S45" s="1081"/>
      <c r="T45" s="191"/>
    </row>
    <row r="46" spans="2:22" ht="29.25" customHeight="1">
      <c r="B46" s="195"/>
      <c r="C46" s="1080" t="s">
        <v>291</v>
      </c>
      <c r="D46" s="1080"/>
      <c r="E46" s="1080"/>
      <c r="F46" s="1080"/>
      <c r="G46" s="1080"/>
      <c r="H46" s="1080"/>
      <c r="I46" s="1080"/>
      <c r="J46" s="1080"/>
      <c r="K46" s="1080"/>
      <c r="L46" s="1080"/>
      <c r="M46" s="1080"/>
      <c r="N46" s="1080"/>
      <c r="O46" s="1080"/>
      <c r="P46" s="1080"/>
      <c r="Q46" s="1080"/>
      <c r="R46" s="1080"/>
      <c r="S46" s="1081"/>
      <c r="T46" s="191"/>
    </row>
    <row r="47" spans="2:22" ht="27.75" customHeight="1">
      <c r="B47" s="195"/>
      <c r="C47" s="1080" t="s">
        <v>926</v>
      </c>
      <c r="D47" s="1080"/>
      <c r="E47" s="1080"/>
      <c r="F47" s="1080"/>
      <c r="G47" s="1080"/>
      <c r="H47" s="1080"/>
      <c r="I47" s="1080"/>
      <c r="J47" s="1080"/>
      <c r="K47" s="1080"/>
      <c r="L47" s="1080"/>
      <c r="M47" s="1080"/>
      <c r="N47" s="1080"/>
      <c r="O47" s="1080"/>
      <c r="P47" s="1080"/>
      <c r="Q47" s="1080"/>
      <c r="R47" s="1080"/>
      <c r="S47" s="1081"/>
      <c r="T47" s="191"/>
      <c r="V47" s="190"/>
    </row>
    <row r="48" spans="2:22" ht="18.75" customHeight="1">
      <c r="B48" s="195"/>
      <c r="C48" s="26" t="s">
        <v>457</v>
      </c>
      <c r="D48" s="23"/>
      <c r="E48" s="23"/>
      <c r="F48" s="23"/>
      <c r="G48" s="23"/>
      <c r="H48" s="23"/>
      <c r="I48" s="23"/>
      <c r="J48" s="23"/>
      <c r="K48" s="23"/>
      <c r="L48" s="23"/>
      <c r="M48" s="23"/>
      <c r="N48" s="23"/>
      <c r="O48" s="23"/>
      <c r="P48" s="23"/>
      <c r="Q48" s="23"/>
      <c r="R48" s="23"/>
      <c r="S48" s="94"/>
      <c r="T48" s="191"/>
    </row>
    <row r="49" spans="2:22" ht="19.5" customHeight="1">
      <c r="B49" s="195"/>
      <c r="C49" s="26" t="s">
        <v>845</v>
      </c>
      <c r="D49" s="23"/>
      <c r="E49" s="23"/>
      <c r="F49" s="23"/>
      <c r="G49" s="23"/>
      <c r="H49" s="23"/>
      <c r="I49" s="23"/>
      <c r="J49" s="23"/>
      <c r="K49" s="23"/>
      <c r="L49" s="23"/>
      <c r="M49" s="23"/>
      <c r="N49" s="23"/>
      <c r="O49" s="23"/>
      <c r="P49" s="23"/>
      <c r="Q49" s="23"/>
      <c r="R49" s="23"/>
      <c r="S49" s="94"/>
      <c r="T49" s="191"/>
      <c r="V49" s="23"/>
    </row>
    <row r="50" spans="2:22" ht="12" customHeight="1">
      <c r="B50" s="195"/>
      <c r="C50" s="26" t="s">
        <v>847</v>
      </c>
      <c r="D50" s="23"/>
      <c r="E50" s="23"/>
      <c r="F50" s="23"/>
      <c r="G50" s="23"/>
      <c r="H50" s="23"/>
      <c r="I50" s="23"/>
      <c r="J50" s="23"/>
      <c r="K50" s="23"/>
      <c r="L50" s="23"/>
      <c r="M50" s="23"/>
      <c r="N50" s="23"/>
      <c r="O50" s="23"/>
      <c r="P50" s="23"/>
      <c r="Q50" s="23"/>
      <c r="R50" s="23"/>
      <c r="S50" s="94"/>
      <c r="T50" s="191"/>
      <c r="V50" s="23"/>
    </row>
    <row r="51" spans="2:22" ht="60" customHeight="1">
      <c r="B51" s="196"/>
      <c r="C51" s="1446" t="s">
        <v>97</v>
      </c>
      <c r="D51" s="1446"/>
      <c r="E51" s="1446"/>
      <c r="F51" s="1446"/>
      <c r="G51" s="1446"/>
      <c r="H51" s="1446"/>
      <c r="I51" s="1446"/>
      <c r="J51" s="1446"/>
      <c r="K51" s="1446"/>
      <c r="L51" s="1446"/>
      <c r="M51" s="1446"/>
      <c r="N51" s="1446"/>
      <c r="O51" s="1446"/>
      <c r="P51" s="1446"/>
      <c r="Q51" s="1446"/>
      <c r="R51" s="1446"/>
      <c r="S51" s="1447"/>
      <c r="T51" s="192"/>
    </row>
    <row r="52" spans="2:22" ht="114" customHeight="1">
      <c r="B52" s="188"/>
      <c r="C52" s="188"/>
      <c r="D52" s="188"/>
      <c r="E52" s="188"/>
      <c r="F52" s="188"/>
      <c r="G52" s="188"/>
      <c r="H52" s="188"/>
      <c r="I52" s="188"/>
      <c r="J52" s="188"/>
      <c r="K52" s="188"/>
      <c r="L52" s="188"/>
      <c r="M52" s="188"/>
      <c r="N52" s="188"/>
      <c r="O52" s="188"/>
      <c r="P52" s="188"/>
      <c r="Q52" s="188"/>
      <c r="R52" s="188"/>
      <c r="S52" s="188"/>
      <c r="V52" s="23"/>
    </row>
    <row r="53" spans="2:22">
      <c r="B53" s="23"/>
      <c r="C53" s="23"/>
      <c r="V53" s="23"/>
    </row>
    <row r="54" spans="2:22">
      <c r="B54" s="23"/>
      <c r="C54" s="23"/>
      <c r="V54" s="23"/>
    </row>
    <row r="55" spans="2:22">
      <c r="B55" s="23"/>
      <c r="C55" s="23"/>
      <c r="V55" s="23"/>
    </row>
    <row r="56" spans="2:22">
      <c r="B56" s="23"/>
      <c r="C56" s="23"/>
      <c r="V56" s="23"/>
    </row>
    <row r="57" spans="2:22">
      <c r="V57" s="23"/>
    </row>
    <row r="58" spans="2:22">
      <c r="B58" s="23"/>
      <c r="C58" s="23"/>
      <c r="V58" s="23"/>
    </row>
    <row r="59" spans="2:22">
      <c r="B59" s="23"/>
      <c r="C59" s="23"/>
    </row>
    <row r="60" spans="2:22">
      <c r="B60" s="23"/>
      <c r="C60" s="23"/>
      <c r="V60" s="23"/>
    </row>
    <row r="61" spans="2:22">
      <c r="V61" s="23"/>
    </row>
    <row r="62" spans="2:22">
      <c r="B62" s="23"/>
      <c r="C62" s="23"/>
      <c r="V62" s="23"/>
    </row>
    <row r="63" spans="2:22">
      <c r="V63" s="23"/>
    </row>
    <row r="64" spans="2:22">
      <c r="B64" s="23"/>
      <c r="C64" s="23"/>
    </row>
    <row r="65" spans="2:22">
      <c r="B65" s="23"/>
      <c r="C65" s="23"/>
      <c r="V65" s="23"/>
    </row>
    <row r="66" spans="2:22">
      <c r="B66" s="23"/>
      <c r="C66" s="23"/>
    </row>
    <row r="67" spans="2:22">
      <c r="B67" s="23"/>
      <c r="C67" s="23"/>
    </row>
    <row r="68" spans="2:22">
      <c r="B68" s="23"/>
      <c r="C68" s="23"/>
    </row>
    <row r="69" spans="2:22">
      <c r="B69" s="23"/>
      <c r="C69" s="23"/>
    </row>
    <row r="70" spans="2:22">
      <c r="B70" s="23"/>
      <c r="C70" s="23"/>
    </row>
    <row r="71" spans="2:22">
      <c r="B71" s="23"/>
      <c r="C71" s="23"/>
    </row>
    <row r="72" spans="2:22">
      <c r="B72" s="23"/>
      <c r="C72" s="23"/>
    </row>
    <row r="73" spans="2:22">
      <c r="B73" s="23"/>
      <c r="C73" s="23"/>
    </row>
    <row r="74" spans="2:22">
      <c r="B74" s="23"/>
      <c r="C74" s="23"/>
    </row>
    <row r="75" spans="2:22">
      <c r="B75" s="23"/>
      <c r="C75" s="23"/>
    </row>
    <row r="76" spans="2:22">
      <c r="B76" s="23"/>
      <c r="C76" s="23"/>
    </row>
    <row r="77" spans="2:22">
      <c r="D77" s="23"/>
    </row>
    <row r="78" spans="2:22">
      <c r="B78" s="23"/>
      <c r="C78" s="23"/>
    </row>
    <row r="79" spans="2:22">
      <c r="B79" s="23"/>
      <c r="C79" s="23"/>
    </row>
    <row r="80" spans="2:22">
      <c r="D80" s="23"/>
    </row>
    <row r="81" spans="2:4">
      <c r="B81" s="23"/>
      <c r="C81" s="23"/>
    </row>
    <row r="82" spans="2:4">
      <c r="D82" s="23"/>
    </row>
    <row r="83" spans="2:4">
      <c r="B83" s="23"/>
      <c r="C83" s="23"/>
    </row>
    <row r="84" spans="2:4">
      <c r="B84" s="23"/>
      <c r="C84" s="23"/>
    </row>
    <row r="85" spans="2:4">
      <c r="B85" s="23"/>
      <c r="C85" s="23"/>
    </row>
    <row r="86" spans="2:4">
      <c r="D86" s="23"/>
    </row>
    <row r="87" spans="2:4">
      <c r="D87" s="23"/>
    </row>
    <row r="88" spans="2:4">
      <c r="D88" s="23"/>
    </row>
  </sheetData>
  <sheetProtection algorithmName="SHA-512" hashValue="vhYM7/M5wRqy9Ae2br+oRWm0grvLa448ivP05yhVZESwLgyid3tH6NmBHwb4vKyTnRSVnKJSyEvlYf/g0GGHzA==" saltValue="Qc30J2Ns5+LgVHMcY5sGYA==" spinCount="100000" sheet="1" objects="1" scenarios="1"/>
  <mergeCells count="36">
    <mergeCell ref="C51:S51"/>
    <mergeCell ref="C41:S41"/>
    <mergeCell ref="C42:S42"/>
    <mergeCell ref="C43:S43"/>
    <mergeCell ref="C44:S44"/>
    <mergeCell ref="C45:S45"/>
    <mergeCell ref="C46:S46"/>
    <mergeCell ref="C47:S47"/>
    <mergeCell ref="C39:S39"/>
    <mergeCell ref="C40:S40"/>
    <mergeCell ref="B7:C7"/>
    <mergeCell ref="B8:C8"/>
    <mergeCell ref="J13:O13"/>
    <mergeCell ref="M10:Q10"/>
    <mergeCell ref="J18:O18"/>
    <mergeCell ref="M15:Q15"/>
    <mergeCell ref="T31:T32"/>
    <mergeCell ref="T33:T38"/>
    <mergeCell ref="C32:S32"/>
    <mergeCell ref="C33:S33"/>
    <mergeCell ref="C37:S37"/>
    <mergeCell ref="B31:S31"/>
    <mergeCell ref="C34:S34"/>
    <mergeCell ref="C35:S35"/>
    <mergeCell ref="C36:S36"/>
    <mergeCell ref="C38:S38"/>
    <mergeCell ref="B3:G3"/>
    <mergeCell ref="T11:T14"/>
    <mergeCell ref="T7:T10"/>
    <mergeCell ref="T15:T28"/>
    <mergeCell ref="O28:R28"/>
    <mergeCell ref="J21:O21"/>
    <mergeCell ref="T3:T4"/>
    <mergeCell ref="Q4:S4"/>
    <mergeCell ref="P23:R23"/>
    <mergeCell ref="P25:R27"/>
  </mergeCells>
  <printOptions horizontalCentered="1"/>
  <pageMargins left="0" right="0" top="0.25" bottom="0.5" header="0.3" footer="0.3"/>
  <pageSetup scale="77" orientation="portrait" r:id="rId1"/>
  <headerFooter>
    <oddFooter>&amp;L&amp;9U.S. Copyright Office&amp;R&amp;9Form SA3E Long Form (Rev. 05-17)</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U67"/>
  <sheetViews>
    <sheetView showGridLines="0" workbookViewId="0">
      <selection activeCell="A2" sqref="A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57031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995" t="str">
        <f>IF('General Data Input tab'!K14&gt;0,'General Data Input tab'!K14," ")</f>
        <v xml:space="preserve"> </v>
      </c>
      <c r="S4" s="995"/>
      <c r="T4" s="996"/>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533</v>
      </c>
      <c r="E7" s="222" t="s">
        <v>532</v>
      </c>
      <c r="F7" s="222"/>
      <c r="G7" s="222"/>
      <c r="H7" s="222"/>
      <c r="I7" s="222"/>
      <c r="J7" s="223"/>
      <c r="K7" s="96"/>
      <c r="L7" s="221"/>
      <c r="M7" s="222"/>
      <c r="N7" s="636" t="s">
        <v>534</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8"/>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8"/>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8"/>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535</v>
      </c>
      <c r="E34" s="222" t="s">
        <v>532</v>
      </c>
      <c r="F34" s="222"/>
      <c r="G34" s="222"/>
      <c r="H34" s="222"/>
      <c r="I34" s="222"/>
      <c r="J34" s="223"/>
      <c r="K34" s="96"/>
      <c r="L34" s="221"/>
      <c r="M34" s="222"/>
      <c r="N34" s="636" t="s">
        <v>536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618"/>
      <c r="T60" s="4"/>
      <c r="U60" s="115"/>
    </row>
    <row r="61" spans="2:21" ht="15.75">
      <c r="B61" s="24" t="s">
        <v>531</v>
      </c>
      <c r="C61" s="48"/>
      <c r="D61" s="21"/>
      <c r="E61" s="21"/>
      <c r="F61" s="21"/>
      <c r="G61" s="21"/>
      <c r="H61" s="21"/>
      <c r="I61" s="21"/>
      <c r="J61" s="21"/>
      <c r="K61" s="21"/>
      <c r="L61" s="21"/>
      <c r="M61" s="21"/>
      <c r="N61" s="21"/>
      <c r="O61" s="21"/>
      <c r="P61" s="110"/>
      <c r="Q61" s="1485">
        <f>G31+Q31+G58+Q58+'Pg 19 - Part 8 (2)'!G31+'Pg 19 - Part 8 (2)'!Q31+'Pg 19 - Part 8 (2)'!G58+'Pg 19 - Part 8 (2)'!Q58+'Pg 19 - Part 8 (3)'!G31+'Pg 19 - Part 8 (3)'!Q31+'Pg 19 - Part 8 (3)'!G58+'Pg 19 - Part 8 (3)'!Q58+'Pg 19 - Part 8 (4)'!G31+'Pg 19 - Part 8 (4)'!Q31+'Pg 19 - Part 8 (4)'!G58+'Pg 19 - Part 8 (4)'!Q58+'Pg 19 - Part 8 (5)'!G31+'Pg 19 - Part 8 (5)'!Q31+'Pg 19 - Part 8 (5)'!G58+'Pg 19 - Part 8 (5)'!Q58+'Pg 19 - Part 8 (6)'!G31+'Pg 19 - Part 8 (6)'!Q31+'Pg 19 - Part 8 (6)'!G58+'Pg 19 - Part 8 (6)'!Q58+'Pg 19 - Part 8 (7)'!G31+'Pg 19 - Part 8 (7)'!Q31+'Pg 19 - Part 8 (7)'!G58+'Pg 19 - Part 8 (7)'!Q58+'Pg 19 - Part 8 (8)'!G31+'Pg 19 - Part 8 (8)'!Q31+'Pg 19 - Part 8 (8)'!G58+'Pg 19 - Part 8 (8)'!Q58+'Pg 19 - Part 8 (9)'!G31+'Pg 19 - Part 8 (9)'!Q31+'Pg 19 - Part 8 (9)'!G58+'Pg 19 - Part 8 (9)'!Q58+'Pg 19 - Part 8 (10)'!G31+'Pg 19 - Part 8 (10)'!Q31+'Pg 19 - Part 8 (10)'!G58+'Pg 19 - Part 8 (10)'!Q58+'Pg 19 - Part 8 (11)'!G31+'Pg 19 - Part 8 (11)'!Q31+'Pg 19 - Part 8 (11)'!G58+'Pg 19 - Part 8 (11)'!Q58+'Pg 19 - Part 8 (12)'!G31+'Pg 19 - Part 8 (12)'!Q31+'Pg 19 - Part 8 (12)'!G58+'Pg 19 - Part 8 (12)'!Q58+'Pg 19 - Part 8 (13)'!G31+'Pg 19 - Part 8 (13)'!Q31+'Pg 19 - Part 8 (13)'!G58+'Pg 19 - Part 8 (13)'!Q58+'Pg 19 - Part 8 (14)'!G31+'Pg 19 - Part 8 (14)'!Q31+'Pg 19 - Part 8 (14)'!G58+'Pg 19 - Part 8 (14)'!Q58+'Pg 19 - Part 8 (15)'!G31+'Pg 19 - Part 8 (15)'!Q31+'Pg 19 - Part 8 (15)'!G58+'Pg 19 - Part 8 (15)'!Q58+'Pg 19 - Part 8 (16)'!G31+'Pg 19 - Part 8 (16)'!Q31+'Pg 19 - Part 8 (16)'!G58+'Pg 19 - Part 8 (16)'!Q58+'Pg 19 - Part 8 (17)'!G31+'Pg 19 - Part 8 (17)'!Q31+'Pg 19 - Part 8 (17)'!G58+'Pg 19 - Part 8 (17)'!Q58+'Pg 19 - Part 8 (18)'!G31+'Pg 19 - Part 8 (18)'!Q31+'Pg 19 - Part 8 (18)'!G58+'Pg 19 - Part 8 (18)'!Q58+'Pg 19 - Part 8 (19)'!G31+'Pg 19 - Part 8 (19)'!Q31+'Pg 19 - Part 8 (19)'!G58+'Pg 19 - Part 8 (19)'!Q58+'Pg 19 - Part 8 (20)'!G31+'Pg 19 - Part 8 (20)'!Q31+'Pg 19 - Part 8 (20)'!G58+'Pg 19 - Part 8 (20)'!Q58+'Pg 19 - Part 8 (21)'!G31+'Pg 19 - Part 8 (21)'!Q31+'Pg 19 - Part 8 (21)'!G58+'Pg 19 - Part 8 (21)'!Q58+'Pg 19 - Part 8 (22)'!G31+'Pg 19 - Part 8 (22)'!Q31+'Pg 19 - Part 8 (22)'!G58+'Pg 19 - Part 8 (22)'!Q58+'Pg 19 - Part 8 (23)'!G31+'Pg 19 - Part 8 (23)'!Q31+'Pg 19 - Part 8 (23)'!G58+'Pg 19 - Part 8 (23)'!Q58+'Pg 19 - Part 8 (24)'!G31+'Pg 19 - Part 8 (24)'!Q31+'Pg 19 - Part 8 (24)'!G58+'Pg 19 - Part 8 (24)'!Q58+'Pg 19 - Part 8 (25)'!G31+'Pg 19 - Part 8 (25)'!Q31+'Pg 19 - Part 8 (25)'!G58+'Pg 19 - Part 8 (25)'!Q58+'Pg 19 - Part 8 (26)'!G31+'Pg 19 - Part 8 (26)'!Q31+'Pg 19 - Part 8 (26)'!G58+'Pg 19 - Part 8 (26)'!Q58+'Pg 19 - Part 8 (27)'!G31+'Pg 19 - Part 8 (27)'!Q31+'Pg 19 - Part 8 (27)'!G58+'Pg 19 - Part 8 (27)'!Q58+'Pg 19 - Part 8 (28)'!G31+'Pg 19 - Part 8 (28)'!Q31+'Pg 19 - Part 8 (28)'!G58+'Pg 19 - Part 8 (28)'!Q58+'Pg 19 - Part 8 (29)'!G31+'Pg 19 - Part 8 (29)'!Q31+'Pg 19 - Part 8 (29)'!G58+'Pg 19 - Part 8 (29)'!Q58+'Pg 19 - Part 8 (30)'!G31+'Pg 19 - Part 8 (30)'!Q31+'Pg 19 - Part 8 (30)'!G58+'Pg 19 - Part 8 (30)'!Q58+'Pg 19 - Part 8 (31)'!G31+'Pg 19 - Part 8 (31)'!Q31+'Pg 19 - Part 8 (31)'!G58+'Pg 19 - Part 8 (31)'!Q58+'Pg 19 - Part 8 (32)'!G31+'Pg 19 - Part 8 (32)'!Q31+'Pg 19 - Part 8 (32)'!G58+'Pg 19 - Part 8 (32)'!Q58+'Pg 19 - Part 8 (33)'!G31+'Pg 19 - Part 8 (33)'!Q31+'Pg 19 - Part 8 (33)'!G58+'Pg 19 - Part 8 (33)'!Q58+'Pg 19 - Part 8 (34)'!G31+'Pg 19 - Part 8 (34)'!Q31+'Pg 19 - Part 8 (34)'!G58+'Pg 19 - Part 8 (34)'!Q58+'Pg 19 - Part 8 (35)'!G31+'Pg 19 - Part 8 (35)'!Q31+'Pg 19 - Part 8 (35)'!G58+'Pg 19 - Part 8 (35)'!Q58+'Pg 19 - Part 8 (36)'!G31+'Pg 19 - Part 8 (36)'!Q31+'Pg 19 - Part 8 (36)'!G58+'Pg 19 - Part 8 (36)'!Q58+'Pg 19 - Part 8 (37)'!G31+'Pg 19 - Part 8 (37)'!Q31+'Pg 19 - Part 8 (37)'!G58+'Pg 19 - Part 8 (37)'!Q58+'Pg 19 - Part 8 (38)'!G31+'Pg 19 - Part 8 (38)'!Q31+'Pg 19 - Part 8 (38)'!G58+'Pg 19 - Part 8 (38)'!Q58+'Pg 19 - Part 8 (39)'!G31+'Pg 19 - Part 8 (39)'!Q31+'Pg 19 - Part 8 (39)'!G58+'Pg 19 - Part 8 (39)'!Q58+'Pg 19 - Part 8 (40)'!G31+'Pg 19 - Part 8 (40)'!Q31+'Pg 19 - Part 8 (40)'!G58+'Pg 19 - Part 8 (40)'!Q58</f>
        <v>0</v>
      </c>
      <c r="R61" s="948"/>
      <c r="S61" s="949"/>
      <c r="T61" s="11"/>
      <c r="U61" s="115"/>
    </row>
    <row r="62" spans="2:21" ht="12" customHeight="1">
      <c r="B62" s="136" t="s">
        <v>465</v>
      </c>
      <c r="C62" s="26"/>
      <c r="D62" s="21"/>
      <c r="E62" s="21"/>
      <c r="F62" s="21"/>
      <c r="G62" s="21"/>
      <c r="H62" s="21"/>
      <c r="I62" s="21"/>
      <c r="J62" s="21"/>
      <c r="K62" s="21"/>
      <c r="L62" s="21"/>
      <c r="M62" s="21"/>
      <c r="N62" s="21"/>
      <c r="O62" s="21"/>
      <c r="P62" s="145" t="s">
        <v>661</v>
      </c>
      <c r="Q62" s="1486"/>
      <c r="R62" s="1486"/>
      <c r="S62" s="1487"/>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618"/>
    </row>
    <row r="66" spans="2:19">
      <c r="B66" s="21"/>
      <c r="C66" s="21"/>
      <c r="D66" s="21"/>
      <c r="E66" s="21"/>
      <c r="F66" s="21"/>
      <c r="G66" s="21"/>
      <c r="H66" s="21"/>
      <c r="I66" s="21"/>
      <c r="J66" s="21"/>
      <c r="K66" s="21"/>
      <c r="L66" s="21"/>
      <c r="M66" s="21"/>
      <c r="N66" s="21"/>
      <c r="O66" s="21"/>
      <c r="P66" s="21"/>
      <c r="Q66" s="1484">
        <f>G29+Q29+G56+Q56+'Pg 19 - Part 8 (2)'!G29+'Pg 19 - Part 8 (2)'!Q29+'Pg 19 - Part 8 (2)'!G56+'Pg 19 - Part 8 (2)'!Q56+'Pg 19 - Part 8 (3)'!G29+'Pg 19 - Part 8 (3)'!Q29+'Pg 19 - Part 8 (3)'!G56+'Pg 19 - Part 8 (3)'!Q56+'Pg 19 - Part 8 (4)'!G29+'Pg 19 - Part 8 (4)'!Q29+'Pg 19 - Part 8 (4)'!G56+'Pg 19 - Part 8 (4)'!Q56+'Pg 19 - Part 8 (5)'!G29+'Pg 19 - Part 8 (5)'!Q29+'Pg 19 - Part 8 (5)'!G56+'Pg 19 - Part 8 (5)'!Q56+'Pg 19 - Part 8 (6)'!G29+'Pg 19 - Part 8 (6)'!Q29+'Pg 19 - Part 8 (6)'!G56+'Pg 19 - Part 8 (6)'!Q56+'Pg 19 - Part 8 (7)'!G29+'Pg 19 - Part 8 (7)'!Q29+'Pg 19 - Part 8 (7)'!G56+'Pg 19 - Part 8 (7)'!Q56+'Pg 19 - Part 8 (8)'!G29+'Pg 19 - Part 8 (8)'!Q29+'Pg 19 - Part 8 (8)'!G56+'Pg 19 - Part 8 (8)'!Q56+'Pg 19 - Part 8 (9)'!G29+'Pg 19 - Part 8 (9)'!Q29+'Pg 19 - Part 8 (9)'!G56+'Pg 19 - Part 8 (9)'!Q56+'Pg 19 - Part 8 (10)'!G29+'Pg 19 - Part 8 (10)'!Q29+'Pg 19 - Part 8 (10)'!G56+'Pg 19 - Part 8 (10)'!Q56+'Pg 19 - Part 8 (11)'!G29+'Pg 19 - Part 8 (11)'!Q29+'Pg 19 - Part 8 (11)'!G56+'Pg 19 - Part 8 (11)'!Q56+'Pg 19 - Part 8 (12)'!G29+'Pg 19 - Part 8 (12)'!Q29+'Pg 19 - Part 8 (12)'!G56+'Pg 19 - Part 8 (12)'!Q56+'Pg 19 - Part 8 (13)'!G29+'Pg 19 - Part 8 (13)'!Q29+'Pg 19 - Part 8 (13)'!G56+'Pg 19 - Part 8 (13)'!Q56+'Pg 19 - Part 8 (14)'!G29+'Pg 19 - Part 8 (14)'!Q29+'Pg 19 - Part 8 (14)'!G56+'Pg 19 - Part 8 (14)'!Q56+'Pg 19 - Part 8 (15)'!G29+'Pg 19 - Part 8 (15)'!Q29+'Pg 19 - Part 8 (15)'!G56+'Pg 19 - Part 8 (15)'!Q56+'Pg 19 - Part 8 (16)'!G29+'Pg 19 - Part 8 (16)'!Q29+'Pg 19 - Part 8 (16)'!G56+'Pg 19 - Part 8 (16)'!Q56+'Pg 19 - Part 8 (17)'!G29+'Pg 19 - Part 8 (17)'!Q29+'Pg 19 - Part 8 (17)'!G56+'Pg 19 - Part 8 (17)'!Q56+'Pg 19 - Part 8 (18)'!G29+'Pg 19 - Part 8 (18)'!Q29+'Pg 19 - Part 8 (18)'!G56+'Pg 19 - Part 8 (18)'!Q56+'Pg 19 - Part 8 (19)'!G29+'Pg 19 - Part 8 (19)'!Q29+'Pg 19 - Part 8 (19)'!G56+'Pg 19 - Part 8 (19)'!Q56+'Pg 19 - Part 8 (20)'!G29+'Pg 19 - Part 8 (20)'!Q29+'Pg 19 - Part 8 (20)'!G56+'Pg 19 - Part 8 (20)'!Q56+'Pg 19 - Part 8 (21)'!G29+'Pg 19 - Part 8 (21)'!Q29+'Pg 19 - Part 8 (21)'!G56+'Pg 19 - Part 8 (21)'!Q56+'Pg 19 - Part 8 (22)'!G29+'Pg 19 - Part 8 (22)'!Q29+'Pg 19 - Part 8 (22)'!G56+'Pg 19 - Part 8 (22)'!Q56+'Pg 19 - Part 8 (23)'!G29+'Pg 19 - Part 8 (23)'!Q29+'Pg 19 - Part 8 (23)'!G56+'Pg 19 - Part 8 (23)'!Q56+'Pg 19 - Part 8 (24)'!G29+'Pg 19 - Part 8 (24)'!Q29+'Pg 19 - Part 8 (24)'!G56+'Pg 19 - Part 8 (24)'!Q56+'Pg 19 - Part 8 (25)'!G29+'Pg 19 - Part 8 (25)'!Q29+'Pg 19 - Part 8 (25)'!G56+'Pg 19 - Part 8 (25)'!Q56+'Pg 19 - Part 8 (26)'!G29+'Pg 19 - Part 8 (26)'!Q29+'Pg 19 - Part 8 (26)'!G56+'Pg 19 - Part 8 (26)'!Q56+'Pg 19 - Part 8 (27)'!G29+'Pg 19 - Part 8 (27)'!Q29+'Pg 19 - Part 8 (27)'!G56+'Pg 19 - Part 8 (27)'!Q56+'Pg 19 - Part 8 (28)'!G29+'Pg 19 - Part 8 (28)'!Q29+'Pg 19 - Part 8 (28)'!G56+'Pg 19 - Part 8 (28)'!Q56+'Pg 19 - Part 8 (29)'!G29+'Pg 19 - Part 8 (29)'!Q29+'Pg 19 - Part 8 (29)'!G56+'Pg 19 - Part 8 (29)'!Q56+'Pg 19 - Part 8 (30)'!G29+'Pg 19 - Part 8 (30)'!Q29+'Pg 19 - Part 8 (30)'!G56+'Pg 19 - Part 8 (30)'!Q56+'Pg 19 - Part 8 (31)'!G29+'Pg 19 - Part 8 (31)'!Q29+'Pg 19 - Part 8 (31)'!G56+'Pg 19 - Part 8 (31)'!Q56+'Pg 19 - Part 8 (32)'!G29+'Pg 19 - Part 8 (32)'!Q29+'Pg 19 - Part 8 (32)'!G56+'Pg 19 - Part 8 (32)'!Q56+'Pg 19 - Part 8 (33)'!G29+'Pg 19 - Part 8 (33)'!Q29+'Pg 19 - Part 8 (33)'!G56+'Pg 19 - Part 8 (33)'!Q56+'Pg 19 - Part 8 (34)'!G29+'Pg 19 - Part 8 (34)'!Q29+'Pg 19 - Part 8 (34)'!G56+'Pg 19 - Part 8 (34)'!Q56+'Pg 19 - Part 8 (35)'!G29+'Pg 19 - Part 8 (35)'!Q29+'Pg 19 - Part 8 (35)'!G56+'Pg 19 - Part 8 (35)'!Q56+'Pg 19 - Part 8 (36)'!G29+'Pg 19 - Part 8 (36)'!Q29+'Pg 19 - Part 8 (36)'!G56+'Pg 19 - Part 8 (36)'!Q56+'Pg 19 - Part 8 (37)'!G29+'Pg 19 - Part 8 (37)'!Q29+'Pg 19 - Part 8 (37)'!G56+'Pg 19 - Part 8 (37)'!Q56+'Pg 19 - Part 8 (38)'!G29+'Pg 19 - Part 8 (38)'!Q29+'Pg 19 - Part 8 (38)'!G56+'Pg 19 - Part 8 (38)'!Q56+'Pg 19 - Part 8 (39)'!G29+'Pg 19 - Part 8 (39)'!Q29+'Pg 19 - Part 8 (39)'!G56+'Pg 19 - Part 8 (39)'!Q56+'Pg 19 - Part 8 (40)'!G29+'Pg 19 - Part 8 (40)'!Q29+'Pg 19 - Part 8 (40)'!G56+'Pg 19 - Part 8 (40)'!Q56</f>
        <v>0</v>
      </c>
      <c r="R66" s="1484"/>
      <c r="S66" s="1484"/>
    </row>
    <row r="67" spans="2:19">
      <c r="B67" s="21"/>
      <c r="C67" s="21"/>
      <c r="D67" s="21"/>
      <c r="E67" s="21"/>
      <c r="F67" s="21"/>
      <c r="G67" s="21"/>
      <c r="H67" s="21"/>
      <c r="I67" s="21"/>
      <c r="J67" s="21"/>
      <c r="K67" s="21"/>
      <c r="L67" s="21"/>
      <c r="M67" s="21"/>
      <c r="N67" s="21"/>
      <c r="O67" s="21"/>
      <c r="P67" s="21"/>
      <c r="Q67" s="619"/>
      <c r="R67" s="619"/>
      <c r="S67" s="620" t="s">
        <v>123</v>
      </c>
    </row>
  </sheetData>
  <sheetProtection algorithmName="SHA-512" hashValue="Um5qOOqvMlpLDETvsLkxhOAs09YUsAt/NoYeoybUXq/wmYwYSKXwgM9jKbPI1BVWp+mN1zpZg3Rx0Vv9FqRffA==" saltValue="gsywBJ5t8Kgq/8OtznIjCQ==" spinCount="100000" sheet="1" objects="1" scenarios="1"/>
  <mergeCells count="156">
    <mergeCell ref="D35:I35"/>
    <mergeCell ref="I47:J47"/>
    <mergeCell ref="F42:G42"/>
    <mergeCell ref="G55:I55"/>
    <mergeCell ref="P42:Q42"/>
    <mergeCell ref="P46:Q46"/>
    <mergeCell ref="P44:Q44"/>
    <mergeCell ref="F43:G43"/>
    <mergeCell ref="I43:J43"/>
    <mergeCell ref="I40:J40"/>
    <mergeCell ref="P45:Q45"/>
    <mergeCell ref="Q55:S55"/>
    <mergeCell ref="S49:T49"/>
    <mergeCell ref="S47:T47"/>
    <mergeCell ref="P49:Q49"/>
    <mergeCell ref="S43:T43"/>
    <mergeCell ref="S50:T50"/>
    <mergeCell ref="S42:T42"/>
    <mergeCell ref="S45:T45"/>
    <mergeCell ref="S44:T44"/>
    <mergeCell ref="S54:T54"/>
    <mergeCell ref="P50:Q50"/>
    <mergeCell ref="S46:T46"/>
    <mergeCell ref="F51:G51"/>
    <mergeCell ref="F39:G39"/>
    <mergeCell ref="F47:G47"/>
    <mergeCell ref="I42:J42"/>
    <mergeCell ref="I45:J45"/>
    <mergeCell ref="I49:J49"/>
    <mergeCell ref="I53:J53"/>
    <mergeCell ref="F53:G53"/>
    <mergeCell ref="F41:G41"/>
    <mergeCell ref="F54:G54"/>
    <mergeCell ref="I54:J54"/>
    <mergeCell ref="F44:G44"/>
    <mergeCell ref="I44:J44"/>
    <mergeCell ref="F50:G50"/>
    <mergeCell ref="I50:J50"/>
    <mergeCell ref="I51:J51"/>
    <mergeCell ref="Q66:S66"/>
    <mergeCell ref="Q61:S62"/>
    <mergeCell ref="G57:I57"/>
    <mergeCell ref="I48:J48"/>
    <mergeCell ref="P48:Q48"/>
    <mergeCell ref="S48:T48"/>
    <mergeCell ref="F48:G48"/>
    <mergeCell ref="F49:G49"/>
    <mergeCell ref="F45:G45"/>
    <mergeCell ref="P47:Q47"/>
    <mergeCell ref="S51:T51"/>
    <mergeCell ref="P53:Q53"/>
    <mergeCell ref="S53:T53"/>
    <mergeCell ref="P52:Q52"/>
    <mergeCell ref="S52:T52"/>
    <mergeCell ref="P54:Q54"/>
    <mergeCell ref="P51:Q51"/>
    <mergeCell ref="G58:I58"/>
    <mergeCell ref="F52:G52"/>
    <mergeCell ref="I52:J52"/>
    <mergeCell ref="Q58:S58"/>
    <mergeCell ref="Q56:S56"/>
    <mergeCell ref="G56:I56"/>
    <mergeCell ref="F23:G23"/>
    <mergeCell ref="P18:Q18"/>
    <mergeCell ref="F21:G21"/>
    <mergeCell ref="I22:J22"/>
    <mergeCell ref="I23:J23"/>
    <mergeCell ref="F22:G22"/>
    <mergeCell ref="I18:J18"/>
    <mergeCell ref="F46:G46"/>
    <mergeCell ref="I46:J46"/>
    <mergeCell ref="I19:J19"/>
    <mergeCell ref="F20:G20"/>
    <mergeCell ref="I20:J20"/>
    <mergeCell ref="I26:J26"/>
    <mergeCell ref="G29:I29"/>
    <mergeCell ref="I21:J21"/>
    <mergeCell ref="F40:G40"/>
    <mergeCell ref="B37:I37"/>
    <mergeCell ref="I24:J24"/>
    <mergeCell ref="I25:J25"/>
    <mergeCell ref="I27:J27"/>
    <mergeCell ref="I39:J39"/>
    <mergeCell ref="P43:Q43"/>
    <mergeCell ref="G30:I30"/>
    <mergeCell ref="F27:G27"/>
    <mergeCell ref="S41:T41"/>
    <mergeCell ref="L37:S37"/>
    <mergeCell ref="P39:Q39"/>
    <mergeCell ref="S26:T26"/>
    <mergeCell ref="Q28:S28"/>
    <mergeCell ref="P22:Q22"/>
    <mergeCell ref="I16:J16"/>
    <mergeCell ref="S19:T19"/>
    <mergeCell ref="S18:T18"/>
    <mergeCell ref="S20:T20"/>
    <mergeCell ref="S21:T21"/>
    <mergeCell ref="S17:T17"/>
    <mergeCell ref="I41:J41"/>
    <mergeCell ref="I17:J17"/>
    <mergeCell ref="G31:I31"/>
    <mergeCell ref="F26:G26"/>
    <mergeCell ref="F24:G24"/>
    <mergeCell ref="F25:G25"/>
    <mergeCell ref="G28:I28"/>
    <mergeCell ref="P26:Q26"/>
    <mergeCell ref="P23:Q23"/>
    <mergeCell ref="Q31:S31"/>
    <mergeCell ref="P41:Q41"/>
    <mergeCell ref="S39:T39"/>
    <mergeCell ref="U3:U4"/>
    <mergeCell ref="B6:T6"/>
    <mergeCell ref="F12:G12"/>
    <mergeCell ref="D8:I8"/>
    <mergeCell ref="B10:I10"/>
    <mergeCell ref="I12:J12"/>
    <mergeCell ref="U6:U8"/>
    <mergeCell ref="R4:T4"/>
    <mergeCell ref="S12:T12"/>
    <mergeCell ref="L10:S10"/>
    <mergeCell ref="P12:Q12"/>
    <mergeCell ref="F15:G15"/>
    <mergeCell ref="F16:G16"/>
    <mergeCell ref="I13:J13"/>
    <mergeCell ref="I14:J14"/>
    <mergeCell ref="F13:G13"/>
    <mergeCell ref="I15:J15"/>
    <mergeCell ref="F14:G14"/>
    <mergeCell ref="P13:Q13"/>
    <mergeCell ref="P21:Q21"/>
    <mergeCell ref="P15:Q15"/>
    <mergeCell ref="P19:Q19"/>
    <mergeCell ref="P16:Q16"/>
    <mergeCell ref="P20:Q20"/>
    <mergeCell ref="P17:Q17"/>
    <mergeCell ref="F17:G17"/>
    <mergeCell ref="F18:G18"/>
    <mergeCell ref="F19:G19"/>
    <mergeCell ref="S15:T15"/>
    <mergeCell ref="N8:S8"/>
    <mergeCell ref="P40:Q40"/>
    <mergeCell ref="P24:Q24"/>
    <mergeCell ref="Q29:S29"/>
    <mergeCell ref="S13:T13"/>
    <mergeCell ref="P14:Q14"/>
    <mergeCell ref="S14:T14"/>
    <mergeCell ref="S16:T16"/>
    <mergeCell ref="S23:T23"/>
    <mergeCell ref="S40:T40"/>
    <mergeCell ref="S25:T25"/>
    <mergeCell ref="S22:T22"/>
    <mergeCell ref="S24:T24"/>
    <mergeCell ref="P25:Q25"/>
    <mergeCell ref="S27:T27"/>
    <mergeCell ref="N35:S35"/>
    <mergeCell ref="P27:Q27"/>
  </mergeCells>
  <conditionalFormatting sqref="C13:D27 M13:N27 H14:H26 R14:R26 C40:D54 M40:N54 H41:H53 R41:R53">
    <cfRule type="cellIs" dxfId="634" priority="32" operator="equal">
      <formula>"varies"</formula>
    </cfRule>
  </conditionalFormatting>
  <conditionalFormatting sqref="S60 S65">
    <cfRule type="cellIs" dxfId="633" priority="2" operator="equal">
      <formula>"UPDATE FORMULA"</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U67"/>
  <sheetViews>
    <sheetView showGridLines="0" workbookViewId="0">
      <selection activeCell="U6" sqref="U6:U34"/>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537</v>
      </c>
      <c r="E7" s="222" t="s">
        <v>532</v>
      </c>
      <c r="F7" s="222"/>
      <c r="G7" s="222"/>
      <c r="H7" s="222"/>
      <c r="I7" s="222"/>
      <c r="J7" s="223"/>
      <c r="K7" s="96"/>
      <c r="L7" s="221"/>
      <c r="M7" s="222"/>
      <c r="N7" s="636" t="s">
        <v>538</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8"/>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8"/>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8"/>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539</v>
      </c>
      <c r="E34" s="222" t="s">
        <v>532</v>
      </c>
      <c r="F34" s="222"/>
      <c r="G34" s="222"/>
      <c r="H34" s="222"/>
      <c r="I34" s="222"/>
      <c r="J34" s="223"/>
      <c r="K34" s="96"/>
      <c r="L34" s="221"/>
      <c r="M34" s="222"/>
      <c r="N34" s="636" t="s">
        <v>540</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lGLeYB9JdRc5iyWfAgCURNMd0t/XWyhh/EyDPHPPDxfKQyNWIJVdjkfWEYU+XxOXJjURjr3FuKLDoSz01piUDg==" saltValue="Y8WtGWtXQhftL7afHO/Vs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632" priority="16" operator="equal">
      <formula>"varies"</formula>
    </cfRule>
  </conditionalFormatting>
  <conditionalFormatting sqref="C40:D54">
    <cfRule type="cellIs" dxfId="631" priority="15" operator="equal">
      <formula>"varies"</formula>
    </cfRule>
  </conditionalFormatting>
  <conditionalFormatting sqref="H14:H26">
    <cfRule type="cellIs" dxfId="630" priority="10" operator="equal">
      <formula>"varies"</formula>
    </cfRule>
  </conditionalFormatting>
  <conditionalFormatting sqref="H41:H53">
    <cfRule type="cellIs" dxfId="629" priority="7" operator="equal">
      <formula>"varies"</formula>
    </cfRule>
  </conditionalFormatting>
  <conditionalFormatting sqref="M13:N27">
    <cfRule type="cellIs" dxfId="628" priority="14" operator="equal">
      <formula>"varies"</formula>
    </cfRule>
  </conditionalFormatting>
  <conditionalFormatting sqref="M40:N54">
    <cfRule type="cellIs" dxfId="627" priority="13" operator="equal">
      <formula>"varies"</formula>
    </cfRule>
  </conditionalFormatting>
  <conditionalFormatting sqref="R14:R26">
    <cfRule type="cellIs" dxfId="626" priority="4" operator="equal">
      <formula>"varies"</formula>
    </cfRule>
  </conditionalFormatting>
  <conditionalFormatting sqref="R41:R53">
    <cfRule type="cellIs" dxfId="62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1:U67"/>
  <sheetViews>
    <sheetView showGridLines="0" topLeftCell="A35" workbookViewId="0">
      <selection activeCell="Q31" sqref="Q31:S31"/>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541</v>
      </c>
      <c r="E7" s="222" t="s">
        <v>532</v>
      </c>
      <c r="F7" s="222"/>
      <c r="G7" s="222"/>
      <c r="H7" s="222"/>
      <c r="I7" s="222"/>
      <c r="J7" s="223"/>
      <c r="K7" s="96"/>
      <c r="L7" s="221"/>
      <c r="M7" s="222"/>
      <c r="N7" s="636" t="s">
        <v>542</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8"/>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8"/>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8"/>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543</v>
      </c>
      <c r="E34" s="222" t="s">
        <v>532</v>
      </c>
      <c r="F34" s="222"/>
      <c r="G34" s="222"/>
      <c r="H34" s="222"/>
      <c r="I34" s="222"/>
      <c r="J34" s="223"/>
      <c r="K34" s="96"/>
      <c r="L34" s="221"/>
      <c r="M34" s="222"/>
      <c r="N34" s="636" t="s">
        <v>544</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ZoS9UfHmNhsL59C7FLRVW9xfSpHvkgX+i0mWa3nPaCGo2murSHxCxQASghjLqPvsoWt6uI9qh8OSp3cuoqECgQ==" saltValue="3LV5cTrEG3OaTtcncTMbB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624" priority="16" operator="equal">
      <formula>"varies"</formula>
    </cfRule>
  </conditionalFormatting>
  <conditionalFormatting sqref="C40:D54">
    <cfRule type="cellIs" dxfId="623" priority="15" operator="equal">
      <formula>"varies"</formula>
    </cfRule>
  </conditionalFormatting>
  <conditionalFormatting sqref="H14:H26">
    <cfRule type="cellIs" dxfId="622" priority="10" operator="equal">
      <formula>"varies"</formula>
    </cfRule>
  </conditionalFormatting>
  <conditionalFormatting sqref="H41:H53">
    <cfRule type="cellIs" dxfId="621" priority="7" operator="equal">
      <formula>"varies"</formula>
    </cfRule>
  </conditionalFormatting>
  <conditionalFormatting sqref="M13:N27">
    <cfRule type="cellIs" dxfId="620" priority="14" operator="equal">
      <formula>"varies"</formula>
    </cfRule>
  </conditionalFormatting>
  <conditionalFormatting sqref="M40:N54">
    <cfRule type="cellIs" dxfId="619" priority="13" operator="equal">
      <formula>"varies"</formula>
    </cfRule>
  </conditionalFormatting>
  <conditionalFormatting sqref="R14:R26">
    <cfRule type="cellIs" dxfId="618" priority="4" operator="equal">
      <formula>"varies"</formula>
    </cfRule>
  </conditionalFormatting>
  <conditionalFormatting sqref="R41:R53">
    <cfRule type="cellIs" dxfId="61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1:U67"/>
  <sheetViews>
    <sheetView showGridLines="0" workbookViewId="0">
      <selection activeCell="I16" sqref="I16:J16"/>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545</v>
      </c>
      <c r="E7" s="222" t="s">
        <v>532</v>
      </c>
      <c r="F7" s="222"/>
      <c r="G7" s="222"/>
      <c r="H7" s="222"/>
      <c r="I7" s="222"/>
      <c r="J7" s="223"/>
      <c r="K7" s="96"/>
      <c r="L7" s="221"/>
      <c r="M7" s="222"/>
      <c r="N7" s="636" t="s">
        <v>546</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8"/>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8"/>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8"/>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547</v>
      </c>
      <c r="E34" s="222" t="s">
        <v>532</v>
      </c>
      <c r="F34" s="222"/>
      <c r="G34" s="222"/>
      <c r="H34" s="222"/>
      <c r="I34" s="222"/>
      <c r="J34" s="223"/>
      <c r="K34" s="96"/>
      <c r="L34" s="221"/>
      <c r="M34" s="222"/>
      <c r="N34" s="636" t="s">
        <v>548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NFvkFqohwc8tc/C+T6tEBDE49sMgZYTxHgvS5PrayWHi+V5QhVjOczM16cBnvZib3dATKuQhBO5oqKwBtd+sVQ==" saltValue="48ZTOdxXp8vJP+P8IU3xV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616" priority="16" operator="equal">
      <formula>"varies"</formula>
    </cfRule>
  </conditionalFormatting>
  <conditionalFormatting sqref="C40:D54">
    <cfRule type="cellIs" dxfId="615" priority="15" operator="equal">
      <formula>"varies"</formula>
    </cfRule>
  </conditionalFormatting>
  <conditionalFormatting sqref="H14:H26">
    <cfRule type="cellIs" dxfId="614" priority="10" operator="equal">
      <formula>"varies"</formula>
    </cfRule>
  </conditionalFormatting>
  <conditionalFormatting sqref="H41:H53">
    <cfRule type="cellIs" dxfId="613" priority="7" operator="equal">
      <formula>"varies"</formula>
    </cfRule>
  </conditionalFormatting>
  <conditionalFormatting sqref="M13:N27">
    <cfRule type="cellIs" dxfId="612" priority="14" operator="equal">
      <formula>"varies"</formula>
    </cfRule>
  </conditionalFormatting>
  <conditionalFormatting sqref="M40:N54">
    <cfRule type="cellIs" dxfId="611" priority="13" operator="equal">
      <formula>"varies"</formula>
    </cfRule>
  </conditionalFormatting>
  <conditionalFormatting sqref="R14:R26">
    <cfRule type="cellIs" dxfId="610" priority="4" operator="equal">
      <formula>"varies"</formula>
    </cfRule>
  </conditionalFormatting>
  <conditionalFormatting sqref="R41:R53">
    <cfRule type="cellIs" dxfId="60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U67"/>
  <sheetViews>
    <sheetView showGridLines="0" topLeftCell="A29" workbookViewId="0">
      <selection activeCell="A2" sqref="A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549</v>
      </c>
      <c r="E7" s="222" t="s">
        <v>532</v>
      </c>
      <c r="F7" s="222"/>
      <c r="G7" s="222"/>
      <c r="H7" s="222"/>
      <c r="I7" s="222"/>
      <c r="J7" s="223"/>
      <c r="K7" s="96"/>
      <c r="L7" s="221"/>
      <c r="M7" s="222"/>
      <c r="N7" s="636" t="s">
        <v>550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8"/>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8"/>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551</v>
      </c>
      <c r="E34" s="222" t="s">
        <v>532</v>
      </c>
      <c r="F34" s="222"/>
      <c r="G34" s="222"/>
      <c r="H34" s="222"/>
      <c r="I34" s="222"/>
      <c r="J34" s="223"/>
      <c r="K34" s="96"/>
      <c r="L34" s="221"/>
      <c r="M34" s="222"/>
      <c r="N34" s="636" t="s">
        <v>146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UOa/FWSm2i8MFDIHiH8QJA8hyIMOs4SJ99uUHMX7weUuZOXSd8hWK1DfWpjwALAXARzOM/fZxf+aJVHWG2bf1w==" saltValue="hVNoHulxEQpfqO94Sio3q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608" priority="16" operator="equal">
      <formula>"varies"</formula>
    </cfRule>
  </conditionalFormatting>
  <conditionalFormatting sqref="C40:D54">
    <cfRule type="cellIs" dxfId="607" priority="15" operator="equal">
      <formula>"varies"</formula>
    </cfRule>
  </conditionalFormatting>
  <conditionalFormatting sqref="H14:H26">
    <cfRule type="cellIs" dxfId="606" priority="10" operator="equal">
      <formula>"varies"</formula>
    </cfRule>
  </conditionalFormatting>
  <conditionalFormatting sqref="H41:H53">
    <cfRule type="cellIs" dxfId="605" priority="7" operator="equal">
      <formula>"varies"</formula>
    </cfRule>
  </conditionalFormatting>
  <conditionalFormatting sqref="M13:N27">
    <cfRule type="cellIs" dxfId="604" priority="14" operator="equal">
      <formula>"varies"</formula>
    </cfRule>
  </conditionalFormatting>
  <conditionalFormatting sqref="M40:N54">
    <cfRule type="cellIs" dxfId="603" priority="13" operator="equal">
      <formula>"varies"</formula>
    </cfRule>
  </conditionalFormatting>
  <conditionalFormatting sqref="R14:R26">
    <cfRule type="cellIs" dxfId="602" priority="4" operator="equal">
      <formula>"varies"</formula>
    </cfRule>
  </conditionalFormatting>
  <conditionalFormatting sqref="R41:R53">
    <cfRule type="cellIs" dxfId="60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1:U67"/>
  <sheetViews>
    <sheetView showGridLines="0" topLeftCell="A19" workbookViewId="0">
      <selection activeCell="H36" sqref="H36"/>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552</v>
      </c>
      <c r="E7" s="222" t="s">
        <v>532</v>
      </c>
      <c r="F7" s="222"/>
      <c r="G7" s="222"/>
      <c r="H7" s="222"/>
      <c r="I7" s="222"/>
      <c r="J7" s="223"/>
      <c r="K7" s="96"/>
      <c r="L7" s="221"/>
      <c r="M7" s="222"/>
      <c r="N7" s="636" t="s">
        <v>553</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554</v>
      </c>
      <c r="E34" s="222" t="s">
        <v>532</v>
      </c>
      <c r="F34" s="222"/>
      <c r="G34" s="222"/>
      <c r="H34" s="222"/>
      <c r="I34" s="222"/>
      <c r="J34" s="223"/>
      <c r="K34" s="96"/>
      <c r="L34" s="221"/>
      <c r="M34" s="222"/>
      <c r="N34" s="636" t="s">
        <v>555</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bGtSfRNHV9pBP7+nivZa7QFT0WSfXOrO2VVjpa1yqhLu9lRLNiL2/NoUc8EUwm0F/rip9l4GiO/YSsaAmUXqSA==" saltValue="xOPXfTtBiFK2dY1VXqrgi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600" priority="16" operator="equal">
      <formula>"varies"</formula>
    </cfRule>
  </conditionalFormatting>
  <conditionalFormatting sqref="C40:D54">
    <cfRule type="cellIs" dxfId="599" priority="15" operator="equal">
      <formula>"varies"</formula>
    </cfRule>
  </conditionalFormatting>
  <conditionalFormatting sqref="H14:H26">
    <cfRule type="cellIs" dxfId="598" priority="10" operator="equal">
      <formula>"varies"</formula>
    </cfRule>
  </conditionalFormatting>
  <conditionalFormatting sqref="H41:H53">
    <cfRule type="cellIs" dxfId="597" priority="7" operator="equal">
      <formula>"varies"</formula>
    </cfRule>
  </conditionalFormatting>
  <conditionalFormatting sqref="M13:N27">
    <cfRule type="cellIs" dxfId="596" priority="14" operator="equal">
      <formula>"varies"</formula>
    </cfRule>
  </conditionalFormatting>
  <conditionalFormatting sqref="M40:N54">
    <cfRule type="cellIs" dxfId="595" priority="13" operator="equal">
      <formula>"varies"</formula>
    </cfRule>
  </conditionalFormatting>
  <conditionalFormatting sqref="R14:R26">
    <cfRule type="cellIs" dxfId="594" priority="4" operator="equal">
      <formula>"varies"</formula>
    </cfRule>
  </conditionalFormatting>
  <conditionalFormatting sqref="R41:R53">
    <cfRule type="cellIs" dxfId="593"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3:O70"/>
  <sheetViews>
    <sheetView showGridLines="0" topLeftCell="A30" workbookViewId="0">
      <selection activeCell="J12" sqref="J12:L14"/>
    </sheetView>
  </sheetViews>
  <sheetFormatPr defaultColWidth="9.140625" defaultRowHeight="15"/>
  <cols>
    <col min="2" max="2" width="14.5703125" customWidth="1"/>
    <col min="3" max="3" width="3.42578125" customWidth="1"/>
    <col min="4" max="4" width="28.140625" customWidth="1"/>
    <col min="5" max="5" width="24.140625" customWidth="1"/>
    <col min="6" max="6" width="0.85546875" customWidth="1"/>
    <col min="7" max="7" width="14" customWidth="1"/>
    <col min="8" max="8" width="13" customWidth="1"/>
    <col min="9" max="10" width="5.5703125" customWidth="1"/>
    <col min="11" max="11" width="7.42578125" customWidth="1"/>
    <col min="12" max="12" width="10.5703125" customWidth="1"/>
    <col min="13" max="13" width="8.42578125" bestFit="1" customWidth="1"/>
  </cols>
  <sheetData>
    <row r="3" spans="2:15" ht="20.25" customHeight="1">
      <c r="B3" s="177" t="s">
        <v>957</v>
      </c>
      <c r="C3" s="3"/>
      <c r="D3" s="3"/>
      <c r="E3" s="3"/>
      <c r="F3" s="3"/>
      <c r="G3" s="3"/>
      <c r="H3" s="4"/>
      <c r="J3" s="50" t="s">
        <v>810</v>
      </c>
    </row>
    <row r="4" spans="2:15" ht="18">
      <c r="B4" s="130" t="s">
        <v>932</v>
      </c>
      <c r="C4" s="6"/>
      <c r="D4" s="6"/>
      <c r="E4" s="6"/>
      <c r="F4" s="6"/>
      <c r="G4" s="6"/>
      <c r="H4" s="36"/>
      <c r="J4" s="50" t="s">
        <v>684</v>
      </c>
      <c r="O4" s="490" t="s">
        <v>597</v>
      </c>
    </row>
    <row r="5" spans="2:15">
      <c r="J5" s="49"/>
    </row>
    <row r="6" spans="2:15" ht="15" customHeight="1">
      <c r="B6" s="957" t="s">
        <v>685</v>
      </c>
      <c r="C6" s="957"/>
      <c r="D6" s="957"/>
      <c r="I6" s="60"/>
      <c r="J6" s="963" t="s">
        <v>908</v>
      </c>
      <c r="K6" s="963"/>
      <c r="L6" s="963"/>
    </row>
    <row r="7" spans="2:15" ht="27" customHeight="1">
      <c r="B7" s="957"/>
      <c r="C7" s="957"/>
      <c r="D7" s="957"/>
      <c r="E7" s="945" t="s">
        <v>686</v>
      </c>
      <c r="F7" s="946"/>
      <c r="G7" s="946"/>
      <c r="H7" s="947"/>
      <c r="J7" s="963"/>
      <c r="K7" s="963"/>
      <c r="L7" s="963"/>
    </row>
    <row r="8" spans="2:15" ht="16.5" customHeight="1">
      <c r="B8" s="246" t="s">
        <v>687</v>
      </c>
      <c r="E8" s="65" t="s">
        <v>688</v>
      </c>
      <c r="F8" s="66"/>
      <c r="G8" s="896" t="s">
        <v>689</v>
      </c>
      <c r="H8" s="898"/>
      <c r="I8" s="1"/>
      <c r="J8" s="955" t="s">
        <v>888</v>
      </c>
      <c r="K8" s="955"/>
      <c r="L8" s="955"/>
      <c r="O8" s="35"/>
    </row>
    <row r="9" spans="2:15" ht="16.5" customHeight="1">
      <c r="B9" s="246" t="s">
        <v>690</v>
      </c>
      <c r="E9" s="7"/>
      <c r="F9" s="8"/>
      <c r="G9" s="914" t="s">
        <v>588</v>
      </c>
      <c r="H9" s="915"/>
      <c r="J9" s="955"/>
      <c r="K9" s="955"/>
      <c r="L9" s="955"/>
    </row>
    <row r="10" spans="2:15" ht="16.5" customHeight="1">
      <c r="B10" s="59"/>
      <c r="E10" s="8"/>
      <c r="F10" s="8"/>
      <c r="G10" s="916"/>
      <c r="H10" s="917"/>
      <c r="J10" s="956"/>
      <c r="K10" s="956"/>
      <c r="L10" s="956"/>
    </row>
    <row r="11" spans="2:15" ht="6" customHeight="1">
      <c r="B11" s="964" t="s">
        <v>830</v>
      </c>
      <c r="C11" s="964"/>
      <c r="D11" s="965"/>
      <c r="E11" s="8"/>
      <c r="F11" s="8"/>
      <c r="G11" s="918"/>
      <c r="H11" s="919"/>
      <c r="I11" s="23"/>
      <c r="J11" s="956"/>
      <c r="K11" s="956"/>
      <c r="L11" s="956"/>
    </row>
    <row r="12" spans="2:15" ht="18" customHeight="1">
      <c r="B12" s="964"/>
      <c r="C12" s="964"/>
      <c r="D12" s="965"/>
      <c r="E12" s="8"/>
      <c r="F12" s="8"/>
      <c r="G12" s="896" t="s">
        <v>691</v>
      </c>
      <c r="H12" s="898"/>
      <c r="J12" s="920" t="s">
        <v>947</v>
      </c>
      <c r="K12" s="920"/>
      <c r="L12" s="920"/>
    </row>
    <row r="13" spans="2:15" ht="14.25" customHeight="1">
      <c r="B13" s="964"/>
      <c r="C13" s="964"/>
      <c r="D13" s="965"/>
      <c r="E13" s="8"/>
      <c r="F13" s="8"/>
      <c r="G13" s="749"/>
      <c r="H13" s="750"/>
      <c r="J13" s="920"/>
      <c r="K13" s="920"/>
      <c r="L13" s="920"/>
    </row>
    <row r="14" spans="2:15" ht="18" customHeight="1">
      <c r="B14" s="958"/>
      <c r="C14" s="958"/>
      <c r="D14" s="959"/>
      <c r="E14" s="8"/>
      <c r="F14" s="8"/>
      <c r="G14" s="12"/>
      <c r="H14" s="11"/>
      <c r="J14" s="920"/>
      <c r="K14" s="920"/>
      <c r="L14" s="920"/>
    </row>
    <row r="15" spans="2:15" ht="15" customHeight="1">
      <c r="B15" s="958"/>
      <c r="C15" s="958"/>
      <c r="D15" s="959"/>
      <c r="E15" s="9"/>
      <c r="F15" s="9"/>
      <c r="G15" s="5"/>
      <c r="H15" s="64"/>
      <c r="I15" s="1"/>
    </row>
    <row r="16" spans="2:15">
      <c r="L16" s="23"/>
    </row>
    <row r="17" spans="2:12" ht="26.25">
      <c r="B17" s="119" t="s">
        <v>692</v>
      </c>
      <c r="C17" s="75" t="s">
        <v>477</v>
      </c>
      <c r="D17" s="67"/>
      <c r="E17" s="67"/>
      <c r="F17" s="67"/>
      <c r="G17" s="67"/>
      <c r="H17" s="67"/>
      <c r="I17" s="67"/>
      <c r="J17" s="67"/>
      <c r="K17" s="67"/>
      <c r="L17" s="61"/>
    </row>
    <row r="18" spans="2:12" ht="20.25" customHeight="1">
      <c r="B18" s="37" t="s">
        <v>693</v>
      </c>
      <c r="D18" s="232" t="str">
        <f>IF('General Data Input tab'!C4&gt;0,'General Data Input tab'!C4," ")</f>
        <v xml:space="preserve"> </v>
      </c>
      <c r="E18" s="25"/>
      <c r="G18" s="26"/>
      <c r="H18" s="25"/>
      <c r="I18" s="25"/>
      <c r="J18" s="25"/>
      <c r="K18" s="25"/>
      <c r="L18" s="11"/>
    </row>
    <row r="19" spans="2:12">
      <c r="B19" s="247" t="s">
        <v>694</v>
      </c>
      <c r="C19" s="68"/>
      <c r="D19" s="73"/>
      <c r="E19" s="69"/>
      <c r="F19" s="69"/>
      <c r="G19" s="69"/>
      <c r="H19" s="74"/>
      <c r="I19" s="69"/>
      <c r="K19" s="45"/>
      <c r="L19" s="36"/>
    </row>
    <row r="20" spans="2:12" ht="5.25" customHeight="1">
      <c r="B20" s="121"/>
      <c r="C20" s="70"/>
      <c r="D20" s="71"/>
      <c r="E20" s="72"/>
      <c r="F20" s="72"/>
      <c r="G20" s="72"/>
      <c r="H20" s="72"/>
      <c r="I20" s="72"/>
      <c r="J20" s="72"/>
      <c r="K20" s="72"/>
      <c r="L20" s="62"/>
    </row>
    <row r="21" spans="2:12" ht="12.75" customHeight="1">
      <c r="B21" s="960" t="s">
        <v>696</v>
      </c>
      <c r="C21" s="86" t="s">
        <v>828</v>
      </c>
      <c r="D21" s="97"/>
      <c r="E21" s="3"/>
      <c r="F21" s="3"/>
      <c r="G21" s="3"/>
      <c r="H21" s="3"/>
      <c r="I21" s="3"/>
      <c r="J21" s="3"/>
      <c r="K21" s="3"/>
      <c r="L21" s="4"/>
    </row>
    <row r="22" spans="2:12" ht="11.25" customHeight="1">
      <c r="B22" s="921"/>
      <c r="C22" s="23"/>
      <c r="D22" s="164" t="s">
        <v>909</v>
      </c>
      <c r="L22" s="11"/>
    </row>
    <row r="23" spans="2:12" ht="11.25" customHeight="1">
      <c r="B23" s="37" t="s">
        <v>698</v>
      </c>
      <c r="C23" s="23" t="s">
        <v>411</v>
      </c>
      <c r="D23" s="23"/>
      <c r="L23" s="11"/>
    </row>
    <row r="24" spans="2:12" ht="11.25" customHeight="1">
      <c r="B24" s="8"/>
      <c r="C24" s="23"/>
      <c r="D24" s="23" t="s">
        <v>412</v>
      </c>
      <c r="L24" s="11"/>
    </row>
    <row r="25" spans="2:12" ht="11.25" customHeight="1">
      <c r="B25" s="8"/>
      <c r="C25" s="21"/>
      <c r="D25" s="690" t="s">
        <v>701</v>
      </c>
      <c r="L25" s="11"/>
    </row>
    <row r="26" spans="2:12" ht="11.25" customHeight="1">
      <c r="B26" s="54"/>
      <c r="C26" s="691" t="s">
        <v>702</v>
      </c>
      <c r="D26" s="21"/>
      <c r="L26" s="11"/>
    </row>
    <row r="27" spans="2:12" ht="15" customHeight="1">
      <c r="B27" s="30"/>
      <c r="C27" s="714" t="str">
        <f>IF('General Data Input tab'!B14&gt;0,'General Data Input tab'!B14," ")</f>
        <v xml:space="preserve"> </v>
      </c>
      <c r="D27" s="23" t="s">
        <v>948</v>
      </c>
      <c r="L27" s="720" t="str">
        <f>IF('General Data Input tab'!K14&gt;0,'General Data Input tab'!K14," ")</f>
        <v xml:space="preserve"> </v>
      </c>
    </row>
    <row r="28" spans="2:12" ht="4.5" customHeight="1">
      <c r="B28" s="30"/>
      <c r="C28" s="716"/>
      <c r="D28" s="34"/>
      <c r="E28" s="6"/>
      <c r="F28" s="6"/>
      <c r="G28" s="6"/>
      <c r="H28" s="6"/>
      <c r="I28" s="6"/>
      <c r="J28" s="6"/>
      <c r="K28" s="6"/>
      <c r="L28" s="715"/>
    </row>
    <row r="29" spans="2:12" ht="16.5" customHeight="1">
      <c r="B29" s="30"/>
      <c r="C29" s="40" t="s">
        <v>413</v>
      </c>
      <c r="D29" s="44"/>
      <c r="E29" s="3"/>
      <c r="F29" s="3"/>
      <c r="G29" s="3"/>
      <c r="H29" s="3"/>
      <c r="I29" s="3"/>
      <c r="J29" s="3"/>
      <c r="K29" s="948"/>
      <c r="L29" s="949"/>
    </row>
    <row r="30" spans="2:12" ht="18">
      <c r="B30" s="30"/>
      <c r="C30" s="687"/>
      <c r="D30" s="245" t="str">
        <f>IF('General Data Input tab'!C17&gt;0,'General Data Input tab'!C17," ")</f>
        <v xml:space="preserve"> </v>
      </c>
      <c r="L30" s="11"/>
    </row>
    <row r="31" spans="2:12" ht="18">
      <c r="B31" s="30"/>
      <c r="C31" s="687"/>
      <c r="D31" s="245" t="str">
        <f>IF('General Data Input tab'!C19&gt;0,'General Data Input tab'!C19," ")</f>
        <v xml:space="preserve"> </v>
      </c>
      <c r="L31" s="11"/>
    </row>
    <row r="32" spans="2:12" ht="35.25" customHeight="1">
      <c r="B32" s="30"/>
      <c r="C32" s="687"/>
      <c r="D32" s="245"/>
      <c r="G32" s="961" t="str">
        <f>IF('General Data Input tab'!M14&gt;0,'General Data Input tab'!L16,"")</f>
        <v/>
      </c>
      <c r="H32" s="961"/>
      <c r="I32" s="961"/>
      <c r="J32" s="961"/>
      <c r="K32" s="961"/>
      <c r="L32" s="962"/>
    </row>
    <row r="33" spans="2:15" ht="15" customHeight="1">
      <c r="B33" s="30"/>
      <c r="C33" s="687"/>
      <c r="D33" s="245"/>
      <c r="G33" s="692"/>
      <c r="H33" s="692"/>
      <c r="I33" s="692"/>
      <c r="J33" s="923" t="str">
        <f>IF('General Data Input tab'!K14&gt;0,'General Data Input tab'!K14," ")</f>
        <v xml:space="preserve"> </v>
      </c>
      <c r="K33" s="923" t="str">
        <f>IF('General Data Input tab'!J21&gt;0,'General Data Input tab'!J21," ")</f>
        <v xml:space="preserve"> </v>
      </c>
      <c r="L33" s="693" t="str">
        <f>IF('General Data Input tab'!D2&gt;0,'General Data Input tab'!D2," ")</f>
        <v xml:space="preserve"> </v>
      </c>
    </row>
    <row r="34" spans="2:15" ht="18">
      <c r="B34" s="30"/>
      <c r="C34" s="687"/>
      <c r="D34" s="49"/>
      <c r="L34" s="11"/>
    </row>
    <row r="35" spans="2:15" ht="18" customHeight="1">
      <c r="B35" s="30"/>
      <c r="C35" s="688"/>
      <c r="D35" s="924" t="str">
        <f>IF('General Data Input tab'!C21&gt;0,'General Data Input tab'!C21," ")</f>
        <v xml:space="preserve"> </v>
      </c>
      <c r="E35" s="924" t="str">
        <f>IF('General Data Input tab'!D23&gt;0,'General Data Input tab'!D23," ")</f>
        <v xml:space="preserve"> </v>
      </c>
      <c r="F35" s="924" t="str">
        <f>IF('General Data Input tab'!E23&gt;0,'General Data Input tab'!E23," ")</f>
        <v xml:space="preserve"> </v>
      </c>
      <c r="G35" s="924" t="str">
        <f>IF('General Data Input tab'!F23&gt;0,'General Data Input tab'!F23," ")</f>
        <v xml:space="preserve"> </v>
      </c>
      <c r="H35" s="924" t="str">
        <f>IF('General Data Input tab'!G23&gt;0,'General Data Input tab'!G23," ")</f>
        <v xml:space="preserve"> </v>
      </c>
      <c r="I35" s="924" t="str">
        <f>IF('General Data Input tab'!H23&gt;0,'General Data Input tab'!H23," ")</f>
        <v xml:space="preserve"> </v>
      </c>
      <c r="J35" s="924" t="str">
        <f>IF('General Data Input tab'!I23&gt;0,'General Data Input tab'!I23," ")</f>
        <v xml:space="preserve"> </v>
      </c>
      <c r="K35" s="924" t="str">
        <f>IF('General Data Input tab'!J23&gt;0,'General Data Input tab'!J23," ")</f>
        <v xml:space="preserve"> </v>
      </c>
      <c r="L35" s="925" t="str">
        <f>IF('General Data Input tab'!K23&gt;0,'General Data Input tab'!K23," ")</f>
        <v xml:space="preserve"> </v>
      </c>
    </row>
    <row r="36" spans="2:15" ht="17.25" customHeight="1">
      <c r="B36" s="30"/>
      <c r="C36" s="12"/>
      <c r="D36" s="953" t="str">
        <f>IF('General Data Input tab'!C23&gt;0,'General Data Input tab'!C23," ")</f>
        <v xml:space="preserve"> </v>
      </c>
      <c r="E36" s="953" t="str">
        <f>IF('General Data Input tab'!D24&gt;0,'General Data Input tab'!D24," ")</f>
        <v xml:space="preserve"> </v>
      </c>
      <c r="F36" s="953" t="str">
        <f>IF('General Data Input tab'!E24&gt;0,'General Data Input tab'!E24," ")</f>
        <v xml:space="preserve"> </v>
      </c>
      <c r="G36" s="953" t="str">
        <f>IF('General Data Input tab'!F24&gt;0,'General Data Input tab'!F24," ")</f>
        <v xml:space="preserve"> </v>
      </c>
      <c r="H36" s="953" t="str">
        <f>IF('General Data Input tab'!G24&gt;0,'General Data Input tab'!G24," ")</f>
        <v xml:space="preserve"> </v>
      </c>
      <c r="I36" s="953" t="str">
        <f>IF('General Data Input tab'!H24&gt;0,'General Data Input tab'!H24," ")</f>
        <v xml:space="preserve"> </v>
      </c>
      <c r="J36" s="953" t="str">
        <f>IF('General Data Input tab'!I24&gt;0,'General Data Input tab'!I24," ")</f>
        <v xml:space="preserve"> </v>
      </c>
      <c r="K36" s="953" t="str">
        <f>IF('General Data Input tab'!J24&gt;0,'General Data Input tab'!J24," ")</f>
        <v xml:space="preserve"> </v>
      </c>
      <c r="L36" s="954" t="str">
        <f>IF('General Data Input tab'!K24&gt;0,'General Data Input tab'!K24," ")</f>
        <v xml:space="preserve"> </v>
      </c>
    </row>
    <row r="37" spans="2:15" ht="3" customHeight="1">
      <c r="B37" s="31"/>
      <c r="C37" s="5"/>
      <c r="D37" s="689"/>
      <c r="E37" s="6"/>
      <c r="F37" s="6"/>
      <c r="G37" s="6"/>
      <c r="H37" s="6"/>
      <c r="I37" s="6"/>
      <c r="J37" s="6"/>
      <c r="K37" s="6"/>
      <c r="L37" s="36"/>
    </row>
    <row r="38" spans="2:15" ht="6" customHeight="1">
      <c r="B38" s="55"/>
      <c r="D38" s="1"/>
      <c r="L38" s="11"/>
    </row>
    <row r="39" spans="2:15">
      <c r="B39" s="921" t="s">
        <v>707</v>
      </c>
      <c r="C39" s="28" t="s">
        <v>589</v>
      </c>
      <c r="D39" s="3"/>
      <c r="E39" s="3"/>
      <c r="F39" s="3"/>
      <c r="G39" s="3"/>
      <c r="H39" s="3"/>
      <c r="I39" s="3"/>
      <c r="J39" s="3"/>
      <c r="K39" s="3"/>
      <c r="L39" s="4"/>
      <c r="O39" s="490" t="s">
        <v>597</v>
      </c>
    </row>
    <row r="40" spans="2:15" ht="11.25" customHeight="1">
      <c r="B40" s="921"/>
      <c r="C40" s="26" t="s">
        <v>708</v>
      </c>
      <c r="L40" s="11"/>
    </row>
    <row r="41" spans="2:15" ht="4.5" customHeight="1">
      <c r="B41" s="120"/>
      <c r="L41" s="11"/>
    </row>
    <row r="42" spans="2:15">
      <c r="B42" s="37" t="s">
        <v>709</v>
      </c>
      <c r="C42" s="886">
        <v>1</v>
      </c>
      <c r="D42" s="56" t="s">
        <v>710</v>
      </c>
      <c r="E42" s="3"/>
      <c r="F42" s="3"/>
      <c r="G42" s="3"/>
      <c r="H42" s="3"/>
      <c r="I42" s="3"/>
      <c r="J42" s="3"/>
      <c r="K42" s="3"/>
      <c r="L42" s="4"/>
    </row>
    <row r="43" spans="2:15" ht="18.75" customHeight="1">
      <c r="B43" s="54"/>
      <c r="C43" s="888"/>
      <c r="D43" s="653" t="str">
        <f>IF('General Data Input tab'!C30&gt;0,'General Data Input tab'!C30," ")</f>
        <v xml:space="preserve"> </v>
      </c>
      <c r="E43" s="6"/>
      <c r="F43" s="6"/>
      <c r="G43" s="6"/>
      <c r="H43" s="6"/>
      <c r="I43" s="6"/>
      <c r="J43" s="6"/>
      <c r="K43" s="6"/>
      <c r="L43" s="36"/>
    </row>
    <row r="44" spans="2:15">
      <c r="B44" s="54"/>
      <c r="C44" s="886">
        <v>2</v>
      </c>
      <c r="D44" s="56" t="s">
        <v>711</v>
      </c>
      <c r="E44" s="3"/>
      <c r="F44" s="3"/>
      <c r="G44" s="3"/>
      <c r="H44" s="3"/>
      <c r="I44" s="3"/>
      <c r="J44" s="3"/>
      <c r="K44" s="3"/>
      <c r="L44" s="4"/>
    </row>
    <row r="45" spans="2:15" ht="15.75">
      <c r="B45" s="54"/>
      <c r="C45" s="887"/>
      <c r="D45" s="950" t="str">
        <f>IF('General Data Input tab'!C32&gt;0,'General Data Input tab'!C32," ")</f>
        <v xml:space="preserve"> </v>
      </c>
      <c r="E45" s="951" t="str">
        <f>IF('General Data Input tab'!D32&gt;0,'General Data Input tab'!D32," ")</f>
        <v xml:space="preserve"> </v>
      </c>
      <c r="F45" s="951" t="str">
        <f>IF('General Data Input tab'!E32&gt;0,'General Data Input tab'!E32," ")</f>
        <v xml:space="preserve"> </v>
      </c>
      <c r="G45" s="951" t="str">
        <f>IF('General Data Input tab'!F32&gt;0,'General Data Input tab'!F32," ")</f>
        <v xml:space="preserve"> </v>
      </c>
      <c r="H45" s="951" t="str">
        <f>IF('General Data Input tab'!G32&gt;0,'General Data Input tab'!G32," ")</f>
        <v xml:space="preserve"> </v>
      </c>
      <c r="I45" s="951" t="str">
        <f>IF('General Data Input tab'!H32&gt;0,'General Data Input tab'!H32," ")</f>
        <v xml:space="preserve"> </v>
      </c>
      <c r="J45" s="951" t="str">
        <f>IF('General Data Input tab'!I32&gt;0,'General Data Input tab'!I32," ")</f>
        <v xml:space="preserve"> </v>
      </c>
      <c r="K45" s="951" t="str">
        <f>IF('General Data Input tab'!J32&gt;0,'General Data Input tab'!J32," ")</f>
        <v xml:space="preserve"> </v>
      </c>
      <c r="L45" s="952" t="str">
        <f>IF('General Data Input tab'!K32&gt;0,'General Data Input tab'!K32," ")</f>
        <v xml:space="preserve"> </v>
      </c>
    </row>
    <row r="46" spans="2:15" ht="9.75" customHeight="1">
      <c r="B46" s="54"/>
      <c r="C46" s="887"/>
      <c r="D46" s="77" t="s">
        <v>705</v>
      </c>
      <c r="L46" s="11"/>
    </row>
    <row r="47" spans="2:15" ht="15.75">
      <c r="B47" s="54"/>
      <c r="C47" s="887"/>
      <c r="D47" s="942" t="str">
        <f>IF('General Data Input tab'!C34&gt;0,'General Data Input tab'!C34," ")</f>
        <v xml:space="preserve"> </v>
      </c>
      <c r="E47" s="943" t="str">
        <f>IF('General Data Input tab'!D34&gt;0,'General Data Input tab'!D34," ")</f>
        <v xml:space="preserve"> </v>
      </c>
      <c r="F47" s="943" t="str">
        <f>IF('General Data Input tab'!E34&gt;0,'General Data Input tab'!E34," ")</f>
        <v xml:space="preserve"> </v>
      </c>
      <c r="G47" s="943" t="str">
        <f>IF('General Data Input tab'!F34&gt;0,'General Data Input tab'!F34," ")</f>
        <v xml:space="preserve"> </v>
      </c>
      <c r="H47" s="943" t="str">
        <f>IF('General Data Input tab'!G34&gt;0,'General Data Input tab'!G34," ")</f>
        <v xml:space="preserve"> </v>
      </c>
      <c r="I47" s="943" t="str">
        <f>IF('General Data Input tab'!H34&gt;0,'General Data Input tab'!H34," ")</f>
        <v xml:space="preserve"> </v>
      </c>
      <c r="J47" s="943" t="str">
        <f>IF('General Data Input tab'!I34&gt;0,'General Data Input tab'!I34," ")</f>
        <v xml:space="preserve"> </v>
      </c>
      <c r="K47" s="943" t="str">
        <f>IF('General Data Input tab'!J34&gt;0,'General Data Input tab'!J34," ")</f>
        <v xml:space="preserve"> </v>
      </c>
      <c r="L47" s="944" t="str">
        <f>IF('General Data Input tab'!K34&gt;0,'General Data Input tab'!K34," ")</f>
        <v xml:space="preserve"> </v>
      </c>
    </row>
    <row r="48" spans="2:15" ht="10.5" customHeight="1">
      <c r="B48" s="54"/>
      <c r="C48" s="888"/>
      <c r="D48" s="78" t="s">
        <v>712</v>
      </c>
      <c r="E48" s="6"/>
      <c r="F48" s="6"/>
      <c r="G48" s="6"/>
      <c r="H48" s="6"/>
      <c r="I48" s="6"/>
      <c r="J48" s="6"/>
      <c r="K48" s="6"/>
      <c r="L48" s="36"/>
    </row>
    <row r="49" spans="2:15" ht="6" customHeight="1">
      <c r="B49" s="53"/>
      <c r="C49" s="6"/>
      <c r="D49" s="19"/>
      <c r="E49" s="6"/>
      <c r="F49" s="6"/>
      <c r="G49" s="6"/>
      <c r="H49" s="6"/>
      <c r="I49" s="6"/>
      <c r="J49" s="6"/>
      <c r="K49" s="6"/>
      <c r="L49" s="36"/>
    </row>
    <row r="50" spans="2:15" ht="23.25" customHeight="1">
      <c r="B50" s="119" t="s">
        <v>713</v>
      </c>
      <c r="C50" s="28" t="s">
        <v>894</v>
      </c>
      <c r="D50" s="3"/>
      <c r="E50" s="3"/>
      <c r="F50" s="3"/>
      <c r="G50" s="3"/>
      <c r="H50" s="3"/>
      <c r="I50" s="3"/>
      <c r="J50" s="3"/>
      <c r="K50" s="3"/>
      <c r="L50" s="4"/>
      <c r="O50" s="490" t="s">
        <v>597</v>
      </c>
    </row>
    <row r="51" spans="2:15">
      <c r="B51" s="37" t="s">
        <v>714</v>
      </c>
      <c r="C51" s="233" t="s">
        <v>414</v>
      </c>
      <c r="D51" s="6"/>
      <c r="E51" s="6"/>
      <c r="F51" s="6"/>
      <c r="G51" s="6"/>
      <c r="H51" s="6"/>
      <c r="I51" s="6"/>
      <c r="J51" s="6"/>
      <c r="K51" s="6"/>
      <c r="L51" s="36"/>
    </row>
    <row r="52" spans="2:15">
      <c r="B52" s="248" t="s">
        <v>715</v>
      </c>
      <c r="C52" s="72"/>
      <c r="D52" s="79" t="s">
        <v>716</v>
      </c>
      <c r="E52" s="72"/>
      <c r="F52" s="62"/>
      <c r="G52" s="80" t="s">
        <v>717</v>
      </c>
      <c r="H52" s="72"/>
      <c r="I52" s="72"/>
      <c r="J52" s="72"/>
      <c r="K52" s="72"/>
      <c r="L52" s="62"/>
    </row>
    <row r="53" spans="2:15" ht="18" customHeight="1">
      <c r="B53" s="37" t="s">
        <v>718</v>
      </c>
      <c r="C53" s="123"/>
      <c r="D53" s="234" t="str">
        <f>IF('Pg 2 - Space D'!C26&gt;0,'Pg 2 - Space D'!C26," ")</f>
        <v xml:space="preserve"> </v>
      </c>
      <c r="E53" s="234"/>
      <c r="F53" s="234"/>
      <c r="G53" s="668" t="str">
        <f>IF('Pg 2 - Space D'!E26&gt;0,'Pg 2 - Space D'!E26," ")</f>
        <v xml:space="preserve"> </v>
      </c>
      <c r="H53" s="124"/>
      <c r="I53" s="124"/>
      <c r="J53" s="124"/>
      <c r="K53" s="124"/>
      <c r="L53" s="125"/>
    </row>
    <row r="54" spans="2:15" ht="4.5" customHeight="1">
      <c r="B54" s="863" t="s">
        <v>719</v>
      </c>
      <c r="C54" s="669"/>
      <c r="D54" s="670"/>
      <c r="E54" s="670"/>
      <c r="F54" s="670"/>
      <c r="G54" s="669"/>
      <c r="H54" s="670"/>
      <c r="I54" s="670"/>
      <c r="J54" s="670"/>
      <c r="K54" s="670"/>
      <c r="L54" s="671"/>
    </row>
    <row r="55" spans="2:15">
      <c r="B55" s="863"/>
      <c r="C55" s="45" t="s">
        <v>720</v>
      </c>
      <c r="D55" s="6"/>
      <c r="E55" s="6"/>
      <c r="F55" s="6"/>
      <c r="G55" s="6"/>
      <c r="L55" s="11"/>
    </row>
    <row r="56" spans="2:15">
      <c r="B56" s="109"/>
      <c r="C56" s="3"/>
      <c r="D56" s="86" t="s">
        <v>721</v>
      </c>
      <c r="E56" s="3"/>
      <c r="F56" s="4"/>
      <c r="G56" s="105" t="s">
        <v>717</v>
      </c>
      <c r="H56" s="892" t="s">
        <v>722</v>
      </c>
      <c r="I56" s="941"/>
      <c r="J56" s="893"/>
      <c r="K56" s="892" t="s">
        <v>723</v>
      </c>
      <c r="L56" s="893"/>
    </row>
    <row r="57" spans="2:15">
      <c r="B57" s="922" t="s">
        <v>724</v>
      </c>
      <c r="C57" s="250" t="s">
        <v>725</v>
      </c>
      <c r="D57" s="126"/>
      <c r="E57" s="126"/>
      <c r="F57" s="126"/>
      <c r="G57" s="252" t="s">
        <v>726</v>
      </c>
      <c r="H57" s="935" t="s">
        <v>692</v>
      </c>
      <c r="I57" s="936"/>
      <c r="J57" s="937"/>
      <c r="K57" s="926">
        <v>1</v>
      </c>
      <c r="L57" s="927"/>
    </row>
    <row r="58" spans="2:15">
      <c r="B58" s="922"/>
      <c r="C58" s="251" t="s">
        <v>727</v>
      </c>
      <c r="D58" s="127"/>
      <c r="E58" s="127"/>
      <c r="F58" s="127"/>
      <c r="G58" s="253" t="s">
        <v>726</v>
      </c>
      <c r="H58" s="938" t="s">
        <v>696</v>
      </c>
      <c r="I58" s="939"/>
      <c r="J58" s="940"/>
      <c r="K58" s="931">
        <v>2</v>
      </c>
      <c r="L58" s="932"/>
    </row>
    <row r="59" spans="2:15">
      <c r="B59" s="22"/>
      <c r="C59" s="251" t="s">
        <v>728</v>
      </c>
      <c r="D59" s="127"/>
      <c r="E59" s="127"/>
      <c r="F59" s="127"/>
      <c r="G59" s="253" t="s">
        <v>726</v>
      </c>
      <c r="H59" s="938" t="s">
        <v>696</v>
      </c>
      <c r="I59" s="939"/>
      <c r="J59" s="940"/>
      <c r="K59" s="931">
        <v>3</v>
      </c>
      <c r="L59" s="932"/>
    </row>
    <row r="60" spans="2:15" ht="6" customHeight="1">
      <c r="B60" s="5"/>
      <c r="C60" s="129"/>
      <c r="D60" s="122"/>
      <c r="E60" s="122"/>
      <c r="F60" s="122"/>
      <c r="G60" s="128"/>
      <c r="H60" s="928"/>
      <c r="I60" s="929"/>
      <c r="J60" s="930"/>
      <c r="K60" s="933"/>
      <c r="L60" s="934"/>
    </row>
    <row r="61" spans="2:15" ht="6" customHeight="1">
      <c r="C61" s="15"/>
      <c r="J61" s="15"/>
      <c r="K61" s="15"/>
      <c r="M61" s="51"/>
    </row>
    <row r="62" spans="2:15" ht="6" customHeight="1">
      <c r="B62" s="63"/>
      <c r="C62" s="29"/>
      <c r="D62" s="3"/>
      <c r="E62" s="3"/>
      <c r="F62" s="3"/>
      <c r="G62" s="3"/>
      <c r="H62" s="3"/>
      <c r="I62" s="3"/>
      <c r="J62" s="29"/>
      <c r="K62" s="29"/>
      <c r="L62" s="4"/>
      <c r="M62" s="51"/>
    </row>
    <row r="63" spans="2:15" ht="12" customHeight="1">
      <c r="B63" s="10" t="s">
        <v>910</v>
      </c>
      <c r="L63" s="11"/>
    </row>
    <row r="64" spans="2:15" ht="12" customHeight="1">
      <c r="B64" s="57" t="s">
        <v>911</v>
      </c>
      <c r="L64" s="11"/>
    </row>
    <row r="65" spans="2:12" ht="12" customHeight="1">
      <c r="B65" s="57" t="s">
        <v>892</v>
      </c>
      <c r="L65" s="11"/>
    </row>
    <row r="66" spans="2:12" ht="12" customHeight="1">
      <c r="B66" s="57" t="s">
        <v>829</v>
      </c>
      <c r="L66" s="11"/>
    </row>
    <row r="67" spans="2:12" ht="12" customHeight="1">
      <c r="B67" s="57" t="s">
        <v>893</v>
      </c>
      <c r="L67" s="11"/>
    </row>
    <row r="68" spans="2:12" ht="6.75" customHeight="1">
      <c r="B68" s="5"/>
      <c r="C68" s="6"/>
      <c r="D68" s="6"/>
      <c r="E68" s="6"/>
      <c r="F68" s="6"/>
      <c r="G68" s="6"/>
      <c r="H68" s="6"/>
      <c r="I68" s="6"/>
      <c r="J68" s="6"/>
      <c r="K68" s="6"/>
      <c r="L68" s="36"/>
    </row>
    <row r="69" spans="2:12">
      <c r="B69" s="1"/>
    </row>
    <row r="70" spans="2:12" ht="19.5" customHeight="1">
      <c r="B70" s="913"/>
      <c r="C70" s="913"/>
      <c r="D70" s="913"/>
      <c r="E70" s="913"/>
      <c r="F70" s="913"/>
      <c r="G70" s="913"/>
      <c r="H70" s="913"/>
      <c r="I70" s="913"/>
      <c r="J70" s="913"/>
      <c r="K70" s="913"/>
      <c r="L70" s="913"/>
    </row>
  </sheetData>
  <mergeCells count="35">
    <mergeCell ref="E7:H7"/>
    <mergeCell ref="K29:L29"/>
    <mergeCell ref="D45:L45"/>
    <mergeCell ref="D36:L36"/>
    <mergeCell ref="J8:L9"/>
    <mergeCell ref="J10:L11"/>
    <mergeCell ref="B6:D7"/>
    <mergeCell ref="G12:H12"/>
    <mergeCell ref="B14:D15"/>
    <mergeCell ref="B21:B22"/>
    <mergeCell ref="G32:L32"/>
    <mergeCell ref="J6:L7"/>
    <mergeCell ref="B11:D13"/>
    <mergeCell ref="B54:B55"/>
    <mergeCell ref="C42:C43"/>
    <mergeCell ref="H56:J56"/>
    <mergeCell ref="C44:C48"/>
    <mergeCell ref="D47:L47"/>
    <mergeCell ref="K56:L56"/>
    <mergeCell ref="B70:L70"/>
    <mergeCell ref="G8:H8"/>
    <mergeCell ref="G9:H11"/>
    <mergeCell ref="J12:L14"/>
    <mergeCell ref="B39:B40"/>
    <mergeCell ref="B57:B58"/>
    <mergeCell ref="J33:K33"/>
    <mergeCell ref="D35:L35"/>
    <mergeCell ref="K57:L57"/>
    <mergeCell ref="H60:J60"/>
    <mergeCell ref="K58:L58"/>
    <mergeCell ref="K60:L60"/>
    <mergeCell ref="H57:J57"/>
    <mergeCell ref="H58:J58"/>
    <mergeCell ref="H59:J59"/>
    <mergeCell ref="K59:L59"/>
  </mergeCells>
  <hyperlinks>
    <hyperlink ref="J8:L9" r:id="rId1" display="coplicsoa@loc.gov" xr:uid="{00000000-0004-0000-0500-000000000000}"/>
  </hyperlinks>
  <printOptions horizontalCentered="1"/>
  <pageMargins left="0" right="0" top="0.25" bottom="0.5" header="0.3" footer="0.3"/>
  <pageSetup scale="77" orientation="portrait" r:id="rId2"/>
  <headerFooter>
    <oddFooter>&amp;L&amp;9U.S. Copyright Office&amp;R&amp;9Form SA3E Long Form (Rev. 05-17)</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556</v>
      </c>
      <c r="E7" s="222" t="s">
        <v>532</v>
      </c>
      <c r="F7" s="222"/>
      <c r="G7" s="222"/>
      <c r="H7" s="222"/>
      <c r="I7" s="222"/>
      <c r="J7" s="223"/>
      <c r="K7" s="96"/>
      <c r="L7" s="221"/>
      <c r="M7" s="222"/>
      <c r="N7" s="636" t="s">
        <v>557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558</v>
      </c>
      <c r="E34" s="222" t="s">
        <v>532</v>
      </c>
      <c r="F34" s="222"/>
      <c r="G34" s="222"/>
      <c r="H34" s="222"/>
      <c r="I34" s="222"/>
      <c r="J34" s="223"/>
      <c r="K34" s="96"/>
      <c r="L34" s="221"/>
      <c r="M34" s="222"/>
      <c r="N34" s="636" t="s">
        <v>559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wILlBmDq2qdhDqt7co+aCVy5LNNUJqDuvD/NHFRxzB+unjxqpeC0aFwCcV3LdIip1mrZvJPJiqoOVL5GGbehkg==" saltValue="jrk+/kd40CHGNmevzG1T/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92" priority="16" operator="equal">
      <formula>"varies"</formula>
    </cfRule>
  </conditionalFormatting>
  <conditionalFormatting sqref="C40:D54">
    <cfRule type="cellIs" dxfId="591" priority="15" operator="equal">
      <formula>"varies"</formula>
    </cfRule>
  </conditionalFormatting>
  <conditionalFormatting sqref="H14:H26">
    <cfRule type="cellIs" dxfId="590" priority="10" operator="equal">
      <formula>"varies"</formula>
    </cfRule>
  </conditionalFormatting>
  <conditionalFormatting sqref="H41:H53">
    <cfRule type="cellIs" dxfId="589" priority="7" operator="equal">
      <formula>"varies"</formula>
    </cfRule>
  </conditionalFormatting>
  <conditionalFormatting sqref="M13:N27">
    <cfRule type="cellIs" dxfId="588" priority="14" operator="equal">
      <formula>"varies"</formula>
    </cfRule>
  </conditionalFormatting>
  <conditionalFormatting sqref="M40:N54">
    <cfRule type="cellIs" dxfId="587" priority="13" operator="equal">
      <formula>"varies"</formula>
    </cfRule>
  </conditionalFormatting>
  <conditionalFormatting sqref="R14:R26">
    <cfRule type="cellIs" dxfId="586" priority="4" operator="equal">
      <formula>"varies"</formula>
    </cfRule>
  </conditionalFormatting>
  <conditionalFormatting sqref="R41:R53">
    <cfRule type="cellIs" dxfId="58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560</v>
      </c>
      <c r="E7" s="222" t="s">
        <v>532</v>
      </c>
      <c r="F7" s="222"/>
      <c r="G7" s="222"/>
      <c r="H7" s="222"/>
      <c r="I7" s="222"/>
      <c r="J7" s="223"/>
      <c r="K7" s="96"/>
      <c r="L7" s="221"/>
      <c r="M7" s="222"/>
      <c r="N7" s="636" t="s">
        <v>561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562</v>
      </c>
      <c r="E34" s="222" t="s">
        <v>532</v>
      </c>
      <c r="F34" s="222"/>
      <c r="G34" s="222"/>
      <c r="H34" s="222"/>
      <c r="I34" s="222"/>
      <c r="J34" s="223"/>
      <c r="K34" s="96"/>
      <c r="L34" s="221"/>
      <c r="M34" s="222"/>
      <c r="N34" s="636" t="s">
        <v>563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3mWbIS8zMicbtvYi/ONntEnM2S1aElKCiOUOiInKAnigk7Qo/CcrC9sHciLh7QIA3e1eHUb6qaQPJ5IkQY4o8A==" saltValue="8LvwCU+mDyyJb+61OTiYW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84" priority="16" operator="equal">
      <formula>"varies"</formula>
    </cfRule>
  </conditionalFormatting>
  <conditionalFormatting sqref="C40:D54">
    <cfRule type="cellIs" dxfId="583" priority="15" operator="equal">
      <formula>"varies"</formula>
    </cfRule>
  </conditionalFormatting>
  <conditionalFormatting sqref="H14:H26">
    <cfRule type="cellIs" dxfId="582" priority="10" operator="equal">
      <formula>"varies"</formula>
    </cfRule>
  </conditionalFormatting>
  <conditionalFormatting sqref="H41:H53">
    <cfRule type="cellIs" dxfId="581" priority="7" operator="equal">
      <formula>"varies"</formula>
    </cfRule>
  </conditionalFormatting>
  <conditionalFormatting sqref="M13:N27">
    <cfRule type="cellIs" dxfId="580" priority="14" operator="equal">
      <formula>"varies"</formula>
    </cfRule>
  </conditionalFormatting>
  <conditionalFormatting sqref="M40:N54">
    <cfRule type="cellIs" dxfId="579" priority="13" operator="equal">
      <formula>"varies"</formula>
    </cfRule>
  </conditionalFormatting>
  <conditionalFormatting sqref="R14:R26">
    <cfRule type="cellIs" dxfId="578" priority="4" operator="equal">
      <formula>"varies"</formula>
    </cfRule>
  </conditionalFormatting>
  <conditionalFormatting sqref="R41:R53">
    <cfRule type="cellIs" dxfId="57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128</v>
      </c>
      <c r="E7" s="222" t="s">
        <v>532</v>
      </c>
      <c r="F7" s="222"/>
      <c r="G7" s="222"/>
      <c r="H7" s="222"/>
      <c r="I7" s="222"/>
      <c r="J7" s="223"/>
      <c r="K7" s="96"/>
      <c r="L7" s="221"/>
      <c r="M7" s="222"/>
      <c r="N7" s="636" t="s">
        <v>129</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130</v>
      </c>
      <c r="E34" s="222" t="s">
        <v>532</v>
      </c>
      <c r="F34" s="222"/>
      <c r="G34" s="222"/>
      <c r="H34" s="222"/>
      <c r="I34" s="222"/>
      <c r="J34" s="223"/>
      <c r="K34" s="96"/>
      <c r="L34" s="221"/>
      <c r="M34" s="222"/>
      <c r="N34" s="636" t="s">
        <v>131</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OehCTdAR7NgqLoQWNsQwTVBKEfaZbyI4qxiCw945N/CGHBf7X43EU7q5hTelSY/i/fcmb/LXCXwvIDrRvWaX2g==" saltValue="h9A0tpQWZLXK0L2AaimXMg=="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576" priority="16" operator="equal">
      <formula>"varies"</formula>
    </cfRule>
  </conditionalFormatting>
  <conditionalFormatting sqref="C40:D54">
    <cfRule type="cellIs" dxfId="575" priority="15" operator="equal">
      <formula>"varies"</formula>
    </cfRule>
  </conditionalFormatting>
  <conditionalFormatting sqref="H14:H26">
    <cfRule type="cellIs" dxfId="574" priority="10" operator="equal">
      <formula>"varies"</formula>
    </cfRule>
  </conditionalFormatting>
  <conditionalFormatting sqref="H41:H53">
    <cfRule type="cellIs" dxfId="573" priority="7" operator="equal">
      <formula>"varies"</formula>
    </cfRule>
  </conditionalFormatting>
  <conditionalFormatting sqref="M13:N27">
    <cfRule type="cellIs" dxfId="572" priority="14" operator="equal">
      <formula>"varies"</formula>
    </cfRule>
  </conditionalFormatting>
  <conditionalFormatting sqref="M40:N54">
    <cfRule type="cellIs" dxfId="571" priority="13" operator="equal">
      <formula>"varies"</formula>
    </cfRule>
  </conditionalFormatting>
  <conditionalFormatting sqref="R14:R26">
    <cfRule type="cellIs" dxfId="570" priority="4" operator="equal">
      <formula>"varies"</formula>
    </cfRule>
  </conditionalFormatting>
  <conditionalFormatting sqref="R41:R53">
    <cfRule type="cellIs" dxfId="56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132</v>
      </c>
      <c r="E7" s="222" t="s">
        <v>532</v>
      </c>
      <c r="F7" s="222"/>
      <c r="G7" s="222"/>
      <c r="H7" s="222"/>
      <c r="I7" s="222"/>
      <c r="J7" s="223"/>
      <c r="K7" s="96"/>
      <c r="L7" s="221"/>
      <c r="M7" s="222"/>
      <c r="N7" s="636" t="s">
        <v>133</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134</v>
      </c>
      <c r="E34" s="222" t="s">
        <v>532</v>
      </c>
      <c r="F34" s="222"/>
      <c r="G34" s="222"/>
      <c r="H34" s="222"/>
      <c r="I34" s="222"/>
      <c r="J34" s="223"/>
      <c r="K34" s="96"/>
      <c r="L34" s="221"/>
      <c r="M34" s="222"/>
      <c r="N34" s="636" t="s">
        <v>135</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kRW6d1p2IAuwskSRG/ENLMLB5F3PimbqoLxS1PDgRSbhS7+O2JtZfHK0HrKoinyZx+egSinYGuIDzxUDtd/2g==" saltValue="+fqrKqjg469GzyziB60Aw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68" priority="16" operator="equal">
      <formula>"varies"</formula>
    </cfRule>
  </conditionalFormatting>
  <conditionalFormatting sqref="C40:D54">
    <cfRule type="cellIs" dxfId="567" priority="15" operator="equal">
      <formula>"varies"</formula>
    </cfRule>
  </conditionalFormatting>
  <conditionalFormatting sqref="H14:H26">
    <cfRule type="cellIs" dxfId="566" priority="10" operator="equal">
      <formula>"varies"</formula>
    </cfRule>
  </conditionalFormatting>
  <conditionalFormatting sqref="H41:H53">
    <cfRule type="cellIs" dxfId="565" priority="7" operator="equal">
      <formula>"varies"</formula>
    </cfRule>
  </conditionalFormatting>
  <conditionalFormatting sqref="M13:N27">
    <cfRule type="cellIs" dxfId="564" priority="14" operator="equal">
      <formula>"varies"</formula>
    </cfRule>
  </conditionalFormatting>
  <conditionalFormatting sqref="M40:N54">
    <cfRule type="cellIs" dxfId="563" priority="13" operator="equal">
      <formula>"varies"</formula>
    </cfRule>
  </conditionalFormatting>
  <conditionalFormatting sqref="R14:R26">
    <cfRule type="cellIs" dxfId="562" priority="4" operator="equal">
      <formula>"varies"</formula>
    </cfRule>
  </conditionalFormatting>
  <conditionalFormatting sqref="R41:R53">
    <cfRule type="cellIs" dxfId="56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136</v>
      </c>
      <c r="E7" s="222" t="s">
        <v>532</v>
      </c>
      <c r="F7" s="222"/>
      <c r="G7" s="222"/>
      <c r="H7" s="222"/>
      <c r="I7" s="222"/>
      <c r="J7" s="223"/>
      <c r="K7" s="96"/>
      <c r="L7" s="221"/>
      <c r="M7" s="222"/>
      <c r="N7" s="636" t="s">
        <v>137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138</v>
      </c>
      <c r="E34" s="222" t="s">
        <v>532</v>
      </c>
      <c r="F34" s="222"/>
      <c r="G34" s="222"/>
      <c r="H34" s="222"/>
      <c r="I34" s="222"/>
      <c r="J34" s="223"/>
      <c r="K34" s="96"/>
      <c r="L34" s="221"/>
      <c r="M34" s="222"/>
      <c r="N34" s="636" t="s">
        <v>139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Vxp2FSDYmExblP2EXTgth9inHbrPUBrgfD0fCvbmAPZAJEVBHbwALgE17SNX1/jdvIMejNYsL82+DfZ/ndDZsg==" saltValue="FwM0gtcj14dep0FyTFhNw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60" priority="16" operator="equal">
      <formula>"varies"</formula>
    </cfRule>
  </conditionalFormatting>
  <conditionalFormatting sqref="C40:D54">
    <cfRule type="cellIs" dxfId="559" priority="15" operator="equal">
      <formula>"varies"</formula>
    </cfRule>
  </conditionalFormatting>
  <conditionalFormatting sqref="H14:H26">
    <cfRule type="cellIs" dxfId="558" priority="10" operator="equal">
      <formula>"varies"</formula>
    </cfRule>
  </conditionalFormatting>
  <conditionalFormatting sqref="H41:H53">
    <cfRule type="cellIs" dxfId="557" priority="7" operator="equal">
      <formula>"varies"</formula>
    </cfRule>
  </conditionalFormatting>
  <conditionalFormatting sqref="M13:N27">
    <cfRule type="cellIs" dxfId="556" priority="14" operator="equal">
      <formula>"varies"</formula>
    </cfRule>
  </conditionalFormatting>
  <conditionalFormatting sqref="M40:N54">
    <cfRule type="cellIs" dxfId="555" priority="13" operator="equal">
      <formula>"varies"</formula>
    </cfRule>
  </conditionalFormatting>
  <conditionalFormatting sqref="R14:R26">
    <cfRule type="cellIs" dxfId="554" priority="4" operator="equal">
      <formula>"varies"</formula>
    </cfRule>
  </conditionalFormatting>
  <conditionalFormatting sqref="R41:R53">
    <cfRule type="cellIs" dxfId="553"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140</v>
      </c>
      <c r="E7" s="222" t="s">
        <v>532</v>
      </c>
      <c r="F7" s="222"/>
      <c r="G7" s="222"/>
      <c r="H7" s="222"/>
      <c r="I7" s="222"/>
      <c r="J7" s="223"/>
      <c r="K7" s="96"/>
      <c r="L7" s="221"/>
      <c r="M7" s="222"/>
      <c r="N7" s="636" t="s">
        <v>141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142</v>
      </c>
      <c r="E34" s="222" t="s">
        <v>532</v>
      </c>
      <c r="F34" s="222"/>
      <c r="G34" s="222"/>
      <c r="H34" s="222"/>
      <c r="I34" s="222"/>
      <c r="J34" s="223"/>
      <c r="K34" s="96"/>
      <c r="L34" s="221"/>
      <c r="M34" s="222"/>
      <c r="N34" s="636" t="s">
        <v>143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wna0Rm5XIkjZdmAnVVSEYZeSSKIiqOBVEY/MEj2j6d5lYmCuvpnAacovkK1/rqyE2a8giM5ZxyrRn44XdfHobA==" saltValue="z91RBhwXpiogIZpz1Anwl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52" priority="16" operator="equal">
      <formula>"varies"</formula>
    </cfRule>
  </conditionalFormatting>
  <conditionalFormatting sqref="C40:D54">
    <cfRule type="cellIs" dxfId="551" priority="15" operator="equal">
      <formula>"varies"</formula>
    </cfRule>
  </conditionalFormatting>
  <conditionalFormatting sqref="H14:H26">
    <cfRule type="cellIs" dxfId="550" priority="10" operator="equal">
      <formula>"varies"</formula>
    </cfRule>
  </conditionalFormatting>
  <conditionalFormatting sqref="H41:H53">
    <cfRule type="cellIs" dxfId="549" priority="7" operator="equal">
      <formula>"varies"</formula>
    </cfRule>
  </conditionalFormatting>
  <conditionalFormatting sqref="M13:N27">
    <cfRule type="cellIs" dxfId="548" priority="14" operator="equal">
      <formula>"varies"</formula>
    </cfRule>
  </conditionalFormatting>
  <conditionalFormatting sqref="M40:N54">
    <cfRule type="cellIs" dxfId="547" priority="13" operator="equal">
      <formula>"varies"</formula>
    </cfRule>
  </conditionalFormatting>
  <conditionalFormatting sqref="R14:R26">
    <cfRule type="cellIs" dxfId="546" priority="4" operator="equal">
      <formula>"varies"</formula>
    </cfRule>
  </conditionalFormatting>
  <conditionalFormatting sqref="R41:R53">
    <cfRule type="cellIs" dxfId="54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144</v>
      </c>
      <c r="E7" s="222" t="s">
        <v>532</v>
      </c>
      <c r="F7" s="222"/>
      <c r="G7" s="222"/>
      <c r="H7" s="222"/>
      <c r="I7" s="222"/>
      <c r="J7" s="223"/>
      <c r="K7" s="96"/>
      <c r="L7" s="221"/>
      <c r="M7" s="222"/>
      <c r="N7" s="636" t="s">
        <v>145</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147</v>
      </c>
      <c r="E34" s="222" t="s">
        <v>532</v>
      </c>
      <c r="F34" s="222"/>
      <c r="G34" s="222"/>
      <c r="H34" s="222"/>
      <c r="I34" s="222"/>
      <c r="J34" s="223"/>
      <c r="K34" s="96"/>
      <c r="L34" s="221"/>
      <c r="M34" s="222"/>
      <c r="N34" s="636" t="s">
        <v>148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IKJZUJLfGNB57NWsGntzjWkoKU7YKoi/otOxGDPONNc+K3l4oaw1EgvR/Eu38HiVEDT8Els8Q07PYCBLIRndzw==" saltValue="RBKe8dr9Yk4yOiFj6bkiQ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44" priority="16" operator="equal">
      <formula>"varies"</formula>
    </cfRule>
  </conditionalFormatting>
  <conditionalFormatting sqref="C40:D54">
    <cfRule type="cellIs" dxfId="543" priority="15" operator="equal">
      <formula>"varies"</formula>
    </cfRule>
  </conditionalFormatting>
  <conditionalFormatting sqref="H14:H26">
    <cfRule type="cellIs" dxfId="542" priority="10" operator="equal">
      <formula>"varies"</formula>
    </cfRule>
  </conditionalFormatting>
  <conditionalFormatting sqref="H41:H53">
    <cfRule type="cellIs" dxfId="541" priority="7" operator="equal">
      <formula>"varies"</formula>
    </cfRule>
  </conditionalFormatting>
  <conditionalFormatting sqref="M13:N27">
    <cfRule type="cellIs" dxfId="540" priority="14" operator="equal">
      <formula>"varies"</formula>
    </cfRule>
  </conditionalFormatting>
  <conditionalFormatting sqref="M40:N54">
    <cfRule type="cellIs" dxfId="539" priority="13" operator="equal">
      <formula>"varies"</formula>
    </cfRule>
  </conditionalFormatting>
  <conditionalFormatting sqref="R14:R26">
    <cfRule type="cellIs" dxfId="538" priority="4" operator="equal">
      <formula>"varies"</formula>
    </cfRule>
  </conditionalFormatting>
  <conditionalFormatting sqref="R41:R53">
    <cfRule type="cellIs" dxfId="53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U67"/>
  <sheetViews>
    <sheetView showGridLines="0" workbookViewId="0">
      <selection activeCell="A2" sqref="A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149</v>
      </c>
      <c r="E7" s="222" t="s">
        <v>532</v>
      </c>
      <c r="F7" s="222"/>
      <c r="G7" s="222"/>
      <c r="H7" s="222"/>
      <c r="I7" s="222"/>
      <c r="J7" s="223"/>
      <c r="K7" s="96"/>
      <c r="L7" s="221"/>
      <c r="M7" s="222"/>
      <c r="N7" s="636" t="s">
        <v>150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151</v>
      </c>
      <c r="E34" s="222" t="s">
        <v>532</v>
      </c>
      <c r="F34" s="222"/>
      <c r="G34" s="222"/>
      <c r="H34" s="222"/>
      <c r="I34" s="222"/>
      <c r="J34" s="223"/>
      <c r="K34" s="96"/>
      <c r="L34" s="221"/>
      <c r="M34" s="222"/>
      <c r="N34" s="636" t="s">
        <v>152</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wdOkvMBLdy2GhvlL6dU4bVtgsaBHsmA7uNiCDJw2Jkz1qCtS1lgx7nfw13MkN/HnrevgsonBqy+/eifPr/QQQ==" saltValue="TQWRtjLSoFEu9AOgkXWMe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36" priority="16" operator="equal">
      <formula>"varies"</formula>
    </cfRule>
  </conditionalFormatting>
  <conditionalFormatting sqref="C40:D54">
    <cfRule type="cellIs" dxfId="535" priority="15" operator="equal">
      <formula>"varies"</formula>
    </cfRule>
  </conditionalFormatting>
  <conditionalFormatting sqref="H14:H26">
    <cfRule type="cellIs" dxfId="534" priority="10" operator="equal">
      <formula>"varies"</formula>
    </cfRule>
  </conditionalFormatting>
  <conditionalFormatting sqref="H41:H53">
    <cfRule type="cellIs" dxfId="533" priority="7" operator="equal">
      <formula>"varies"</formula>
    </cfRule>
  </conditionalFormatting>
  <conditionalFormatting sqref="M13:N27">
    <cfRule type="cellIs" dxfId="532" priority="14" operator="equal">
      <formula>"varies"</formula>
    </cfRule>
  </conditionalFormatting>
  <conditionalFormatting sqref="M40:N54">
    <cfRule type="cellIs" dxfId="531" priority="13" operator="equal">
      <formula>"varies"</formula>
    </cfRule>
  </conditionalFormatting>
  <conditionalFormatting sqref="R14:R26">
    <cfRule type="cellIs" dxfId="530" priority="4" operator="equal">
      <formula>"varies"</formula>
    </cfRule>
  </conditionalFormatting>
  <conditionalFormatting sqref="R41:R53">
    <cfRule type="cellIs" dxfId="52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1:U67"/>
  <sheetViews>
    <sheetView showGridLines="0" workbookViewId="0"/>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153</v>
      </c>
      <c r="E7" s="222" t="s">
        <v>532</v>
      </c>
      <c r="F7" s="222"/>
      <c r="G7" s="222"/>
      <c r="H7" s="222"/>
      <c r="I7" s="222"/>
      <c r="J7" s="223"/>
      <c r="K7" s="96"/>
      <c r="L7" s="221"/>
      <c r="M7" s="222"/>
      <c r="N7" s="636" t="s">
        <v>154</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155</v>
      </c>
      <c r="E34" s="222" t="s">
        <v>532</v>
      </c>
      <c r="F34" s="222"/>
      <c r="G34" s="222"/>
      <c r="H34" s="222"/>
      <c r="I34" s="222"/>
      <c r="J34" s="223"/>
      <c r="K34" s="96"/>
      <c r="L34" s="221"/>
      <c r="M34" s="222"/>
      <c r="N34" s="636" t="s">
        <v>174</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1Rg6KncJA4cFntWhdLI47Gr0ES30+bNX/SR5yzJ0Uxjn2oKDbkh8ks6s1N7N0E+ETMiiJ4wFWV40B7qiJvQUyA==" saltValue="aDXwh16hJ7r6nMam7LnVg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28" priority="16" operator="equal">
      <formula>"varies"</formula>
    </cfRule>
  </conditionalFormatting>
  <conditionalFormatting sqref="C40:D54">
    <cfRule type="cellIs" dxfId="527" priority="15" operator="equal">
      <formula>"varies"</formula>
    </cfRule>
  </conditionalFormatting>
  <conditionalFormatting sqref="H14:H26">
    <cfRule type="cellIs" dxfId="526" priority="10" operator="equal">
      <formula>"varies"</formula>
    </cfRule>
  </conditionalFormatting>
  <conditionalFormatting sqref="H41:H53">
    <cfRule type="cellIs" dxfId="525" priority="7" operator="equal">
      <formula>"varies"</formula>
    </cfRule>
  </conditionalFormatting>
  <conditionalFormatting sqref="M13:N27">
    <cfRule type="cellIs" dxfId="524" priority="14" operator="equal">
      <formula>"varies"</formula>
    </cfRule>
  </conditionalFormatting>
  <conditionalFormatting sqref="M40:N54">
    <cfRule type="cellIs" dxfId="523" priority="13" operator="equal">
      <formula>"varies"</formula>
    </cfRule>
  </conditionalFormatting>
  <conditionalFormatting sqref="R14:R26">
    <cfRule type="cellIs" dxfId="522" priority="4" operator="equal">
      <formula>"varies"</formula>
    </cfRule>
  </conditionalFormatting>
  <conditionalFormatting sqref="R41:R53">
    <cfRule type="cellIs" dxfId="52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B1:U67"/>
  <sheetViews>
    <sheetView showGridLines="0" workbookViewId="0">
      <selection activeCell="D8" sqref="D8:I8"/>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156</v>
      </c>
      <c r="E7" s="222" t="s">
        <v>532</v>
      </c>
      <c r="F7" s="222"/>
      <c r="G7" s="222"/>
      <c r="H7" s="222"/>
      <c r="I7" s="222"/>
      <c r="J7" s="223"/>
      <c r="K7" s="96"/>
      <c r="L7" s="221"/>
      <c r="M7" s="222"/>
      <c r="N7" s="636" t="s">
        <v>157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158</v>
      </c>
      <c r="E34" s="222" t="s">
        <v>532</v>
      </c>
      <c r="F34" s="222"/>
      <c r="G34" s="222"/>
      <c r="H34" s="222"/>
      <c r="I34" s="222"/>
      <c r="J34" s="223"/>
      <c r="K34" s="96"/>
      <c r="L34" s="221"/>
      <c r="M34" s="222"/>
      <c r="N34" s="636" t="s">
        <v>159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E/39yQWRQlTCLxqnApxDiyBFlUfkg/rcZP+Obg/iSH7ERWDj4ryiba+c8aADn10d/0SdrICLpIbMygT3aSasdw==" saltValue="LBqdhD7xKMf0UduO1UOOf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20" priority="16" operator="equal">
      <formula>"varies"</formula>
    </cfRule>
  </conditionalFormatting>
  <conditionalFormatting sqref="C40:D54">
    <cfRule type="cellIs" dxfId="519" priority="15" operator="equal">
      <formula>"varies"</formula>
    </cfRule>
  </conditionalFormatting>
  <conditionalFormatting sqref="H14:H26">
    <cfRule type="cellIs" dxfId="518" priority="10" operator="equal">
      <formula>"varies"</formula>
    </cfRule>
  </conditionalFormatting>
  <conditionalFormatting sqref="H41:H53">
    <cfRule type="cellIs" dxfId="517" priority="7" operator="equal">
      <formula>"varies"</formula>
    </cfRule>
  </conditionalFormatting>
  <conditionalFormatting sqref="M13:N27">
    <cfRule type="cellIs" dxfId="516" priority="14" operator="equal">
      <formula>"varies"</formula>
    </cfRule>
  </conditionalFormatting>
  <conditionalFormatting sqref="M40:N54">
    <cfRule type="cellIs" dxfId="515" priority="13" operator="equal">
      <formula>"varies"</formula>
    </cfRule>
  </conditionalFormatting>
  <conditionalFormatting sqref="R14:R26">
    <cfRule type="cellIs" dxfId="514" priority="4" operator="equal">
      <formula>"varies"</formula>
    </cfRule>
  </conditionalFormatting>
  <conditionalFormatting sqref="R41:R53">
    <cfRule type="cellIs" dxfId="513"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8"/>
  <sheetViews>
    <sheetView showGridLines="0" view="pageBreakPreview" topLeftCell="A20" zoomScale="87" zoomScaleNormal="100" zoomScaleSheetLayoutView="87" workbookViewId="0">
      <selection activeCell="D51" sqref="D51"/>
    </sheetView>
  </sheetViews>
  <sheetFormatPr defaultColWidth="9.140625" defaultRowHeight="15"/>
  <cols>
    <col min="1" max="1" width="10.5703125" customWidth="1"/>
    <col min="2" max="2" width="1.42578125" customWidth="1"/>
    <col min="3" max="3" width="103.28515625" customWidth="1"/>
    <col min="4" max="6" width="13.5703125" customWidth="1"/>
    <col min="7" max="7" width="16.42578125" customWidth="1"/>
    <col min="8" max="8" width="16.7109375" customWidth="1"/>
    <col min="9" max="9" width="17" customWidth="1"/>
    <col min="11" max="12" width="18.42578125" customWidth="1"/>
  </cols>
  <sheetData>
    <row r="1" spans="2:12">
      <c r="I1" s="684" t="str">
        <f>CONCATENATE("ACCOUNTING PERIOD:  ",'General Data Input tab'!$D$2)</f>
        <v>ACCOUNTING PERIOD:  0</v>
      </c>
    </row>
    <row r="2" spans="2:12">
      <c r="B2" s="23" t="s">
        <v>811</v>
      </c>
      <c r="C2" s="1"/>
      <c r="D2" s="1"/>
    </row>
    <row r="3" spans="2:12" ht="15.75">
      <c r="B3" s="2"/>
      <c r="C3" s="76" t="s">
        <v>637</v>
      </c>
      <c r="D3" s="76"/>
      <c r="E3" s="76"/>
      <c r="F3" s="3"/>
      <c r="G3" s="666" t="s">
        <v>410</v>
      </c>
      <c r="H3" s="3"/>
      <c r="I3" s="966"/>
    </row>
    <row r="4" spans="2:12" s="254" customFormat="1" ht="21" customHeight="1">
      <c r="B4" s="372"/>
      <c r="C4" s="679">
        <f>'General Data Input tab'!C17</f>
        <v>0</v>
      </c>
      <c r="D4" s="679"/>
      <c r="F4" s="680"/>
      <c r="G4" s="681" t="str">
        <f>IF('General Data Input tab'!K14&gt;0,'General Data Input tab'!K14," ")</f>
        <v xml:space="preserve"> </v>
      </c>
      <c r="I4" s="967"/>
    </row>
    <row r="5" spans="2:12" ht="3.75" customHeight="1">
      <c r="B5" s="56"/>
      <c r="C5" s="29"/>
      <c r="D5" s="29"/>
      <c r="E5" s="29"/>
      <c r="F5" s="3"/>
      <c r="H5" s="4"/>
      <c r="I5" s="62"/>
      <c r="K5" s="1"/>
      <c r="L5" s="1"/>
    </row>
    <row r="6" spans="2:12" ht="6.75" customHeight="1">
      <c r="B6" s="56"/>
      <c r="C6" s="29"/>
      <c r="D6" s="29"/>
      <c r="E6" s="29"/>
      <c r="F6" s="3"/>
      <c r="G6" s="3"/>
      <c r="H6" s="4"/>
      <c r="I6" s="4"/>
      <c r="K6" s="1"/>
      <c r="L6" s="1"/>
    </row>
    <row r="7" spans="2:12" ht="12.95" customHeight="1">
      <c r="B7" s="12"/>
      <c r="C7" s="48" t="s">
        <v>735</v>
      </c>
      <c r="D7" s="48"/>
      <c r="H7" s="11"/>
      <c r="I7" s="968" t="s">
        <v>713</v>
      </c>
    </row>
    <row r="8" spans="2:12" ht="12.95" customHeight="1">
      <c r="B8" s="12"/>
      <c r="C8" s="26" t="s">
        <v>734</v>
      </c>
      <c r="D8" s="26"/>
      <c r="H8" s="11"/>
      <c r="I8" s="968"/>
    </row>
    <row r="9" spans="2:12" ht="12.95" customHeight="1">
      <c r="B9" s="12"/>
      <c r="C9" s="26" t="s">
        <v>895</v>
      </c>
      <c r="D9" s="26"/>
      <c r="H9" s="11"/>
      <c r="I9" s="422" t="s">
        <v>714</v>
      </c>
    </row>
    <row r="10" spans="2:12" ht="12.95" customHeight="1">
      <c r="B10" s="12"/>
      <c r="C10" s="26" t="s">
        <v>896</v>
      </c>
      <c r="D10" s="26"/>
      <c r="H10" s="11"/>
      <c r="I10" s="422" t="s">
        <v>715</v>
      </c>
    </row>
    <row r="11" spans="2:12" ht="5.0999999999999996" customHeight="1">
      <c r="B11" s="12"/>
      <c r="C11" s="26"/>
      <c r="D11" s="26"/>
      <c r="H11" s="11"/>
      <c r="I11" s="41"/>
    </row>
    <row r="12" spans="2:12" ht="12.95" customHeight="1">
      <c r="B12" s="12"/>
      <c r="C12" s="48" t="s">
        <v>495</v>
      </c>
      <c r="D12" s="48"/>
      <c r="H12" s="11"/>
      <c r="I12" s="11"/>
    </row>
    <row r="13" spans="2:12" ht="12.95" customHeight="1">
      <c r="B13" s="12"/>
      <c r="C13" s="26" t="s">
        <v>494</v>
      </c>
      <c r="D13" s="26"/>
      <c r="H13" s="11"/>
      <c r="I13" s="11"/>
    </row>
    <row r="14" spans="2:12" ht="5.0999999999999996" customHeight="1">
      <c r="B14" s="12"/>
      <c r="C14" s="26"/>
      <c r="D14" s="26"/>
      <c r="H14" s="11"/>
      <c r="I14" s="11"/>
    </row>
    <row r="15" spans="2:12" ht="12.95" customHeight="1">
      <c r="B15" s="12"/>
      <c r="C15" s="26" t="s">
        <v>733</v>
      </c>
      <c r="D15" s="26"/>
      <c r="H15" s="11"/>
      <c r="I15" s="11"/>
    </row>
    <row r="16" spans="2:12" ht="12.95" customHeight="1">
      <c r="B16" s="12"/>
      <c r="C16" s="26" t="s">
        <v>732</v>
      </c>
      <c r="D16" s="26"/>
      <c r="H16" s="11"/>
      <c r="I16" s="11"/>
    </row>
    <row r="17" spans="1:11" ht="12.95" customHeight="1">
      <c r="B17" s="12"/>
      <c r="C17" s="26" t="s">
        <v>731</v>
      </c>
      <c r="D17" s="26"/>
      <c r="H17" s="11"/>
      <c r="I17" s="11"/>
    </row>
    <row r="18" spans="1:11" ht="12.95" customHeight="1">
      <c r="B18" s="12"/>
      <c r="C18" s="26" t="s">
        <v>938</v>
      </c>
      <c r="D18" s="26"/>
      <c r="H18" s="11"/>
      <c r="I18" s="11"/>
    </row>
    <row r="19" spans="1:11" ht="5.0999999999999996" customHeight="1">
      <c r="B19" s="12"/>
      <c r="C19" s="26"/>
      <c r="D19" s="26"/>
      <c r="H19" s="11"/>
      <c r="I19" s="11"/>
    </row>
    <row r="20" spans="1:11" ht="12.95" customHeight="1">
      <c r="B20" s="12"/>
      <c r="C20" s="26" t="s">
        <v>730</v>
      </c>
      <c r="D20" s="26"/>
      <c r="H20" s="11"/>
      <c r="I20" s="11"/>
    </row>
    <row r="21" spans="1:11" ht="12.95" customHeight="1">
      <c r="B21" s="12"/>
      <c r="C21" s="26" t="s">
        <v>729</v>
      </c>
      <c r="D21" s="26"/>
      <c r="H21" s="11"/>
      <c r="I21" s="11"/>
    </row>
    <row r="22" spans="1:11" ht="12.95" customHeight="1">
      <c r="B22" s="12"/>
      <c r="C22" s="26" t="s">
        <v>939</v>
      </c>
      <c r="D22" s="26"/>
      <c r="H22" s="11"/>
      <c r="I22" s="11"/>
    </row>
    <row r="23" spans="1:11" ht="6.75" customHeight="1">
      <c r="B23" s="83"/>
      <c r="C23" s="26"/>
      <c r="D23" s="26"/>
      <c r="H23" s="11"/>
      <c r="I23" s="11"/>
    </row>
    <row r="24" spans="1:11">
      <c r="B24" s="83"/>
      <c r="C24" s="85" t="s">
        <v>736</v>
      </c>
      <c r="D24" s="808" t="s">
        <v>927</v>
      </c>
      <c r="E24" s="808" t="s">
        <v>717</v>
      </c>
      <c r="F24" s="837" t="s">
        <v>722</v>
      </c>
      <c r="G24" s="807" t="s">
        <v>723</v>
      </c>
      <c r="H24" s="11"/>
    </row>
    <row r="25" spans="1:11" ht="0.6" customHeight="1">
      <c r="B25" s="12"/>
      <c r="C25" s="11"/>
      <c r="D25" s="11"/>
      <c r="E25" s="4"/>
      <c r="F25" s="392"/>
      <c r="G25" s="12"/>
      <c r="H25" s="8"/>
    </row>
    <row r="26" spans="1:11" ht="15.75">
      <c r="A26" s="899"/>
      <c r="B26" s="12"/>
      <c r="C26" s="838"/>
      <c r="D26" s="813"/>
      <c r="E26" s="813"/>
      <c r="F26" s="424"/>
      <c r="G26" s="811"/>
      <c r="H26" s="422" t="s">
        <v>955</v>
      </c>
    </row>
    <row r="27" spans="1:11" ht="15.75">
      <c r="A27" s="899"/>
      <c r="B27" s="12"/>
      <c r="C27" s="424"/>
      <c r="D27" s="424"/>
      <c r="E27" s="424"/>
      <c r="F27" s="424"/>
      <c r="G27" s="424"/>
      <c r="H27" s="422" t="s">
        <v>719</v>
      </c>
      <c r="K27" s="741"/>
    </row>
    <row r="28" spans="1:11" ht="15.75">
      <c r="A28" s="899"/>
      <c r="B28" s="12"/>
      <c r="C28" s="424"/>
      <c r="D28" s="424"/>
      <c r="E28" s="424"/>
      <c r="F28" s="424"/>
      <c r="G28" s="424"/>
      <c r="H28" s="11"/>
      <c r="J28" s="742"/>
      <c r="K28" s="740"/>
    </row>
    <row r="29" spans="1:11" ht="15.75">
      <c r="A29" s="899"/>
      <c r="B29" s="12"/>
      <c r="C29" s="424"/>
      <c r="D29" s="424"/>
      <c r="E29" s="424"/>
      <c r="F29" s="424"/>
      <c r="G29" s="424"/>
      <c r="H29" s="11"/>
      <c r="J29" s="742"/>
      <c r="K29" s="740"/>
    </row>
    <row r="30" spans="1:11" ht="15.75">
      <c r="A30" s="899"/>
      <c r="B30" s="12"/>
      <c r="C30" s="424"/>
      <c r="D30" s="424"/>
      <c r="E30" s="424"/>
      <c r="F30" s="424"/>
      <c r="G30" s="424"/>
      <c r="H30" s="969" t="s">
        <v>820</v>
      </c>
      <c r="J30" s="742"/>
      <c r="K30" s="741"/>
    </row>
    <row r="31" spans="1:11" ht="15.75">
      <c r="A31" s="899"/>
      <c r="B31" s="12"/>
      <c r="C31" s="424"/>
      <c r="D31" s="424"/>
      <c r="E31" s="424"/>
      <c r="F31" s="424"/>
      <c r="G31" s="424"/>
      <c r="H31" s="969"/>
      <c r="J31" s="742"/>
      <c r="K31" s="741"/>
    </row>
    <row r="32" spans="1:11" ht="15.75">
      <c r="A32" s="899"/>
      <c r="B32" s="12"/>
      <c r="C32" s="424"/>
      <c r="D32" s="424"/>
      <c r="E32" s="424"/>
      <c r="F32" s="424"/>
      <c r="G32" s="424"/>
      <c r="H32" s="969"/>
      <c r="J32" s="742"/>
      <c r="K32" s="741"/>
    </row>
    <row r="33" spans="1:8" ht="15.75">
      <c r="A33" s="899"/>
      <c r="B33" s="12"/>
      <c r="C33" s="424"/>
      <c r="D33" s="424"/>
      <c r="E33" s="424"/>
      <c r="F33" s="424"/>
      <c r="G33" s="424"/>
      <c r="H33" s="969"/>
    </row>
    <row r="34" spans="1:8" ht="15.75">
      <c r="A34" s="899"/>
      <c r="B34" s="12"/>
      <c r="C34" s="424"/>
      <c r="D34" s="424"/>
      <c r="E34" s="424"/>
      <c r="F34" s="424"/>
      <c r="G34" s="424"/>
      <c r="H34" s="969"/>
    </row>
    <row r="35" spans="1:8" ht="15.75">
      <c r="A35" s="899"/>
      <c r="B35" s="12"/>
      <c r="C35" s="424"/>
      <c r="D35" s="424"/>
      <c r="E35" s="424"/>
      <c r="F35" s="424"/>
      <c r="G35" s="424"/>
      <c r="H35" s="789"/>
    </row>
    <row r="36" spans="1:8" ht="15.75">
      <c r="A36" s="899"/>
      <c r="B36" s="12"/>
      <c r="C36" s="424"/>
      <c r="D36" s="424"/>
      <c r="E36" s="424"/>
      <c r="F36" s="424"/>
      <c r="G36" s="424"/>
      <c r="H36" s="969" t="s">
        <v>854</v>
      </c>
    </row>
    <row r="37" spans="1:8" ht="15.75">
      <c r="A37" s="899"/>
      <c r="B37" s="12"/>
      <c r="C37" s="424"/>
      <c r="D37" s="424"/>
      <c r="E37" s="424"/>
      <c r="F37" s="424"/>
      <c r="G37" s="424"/>
      <c r="H37" s="969"/>
    </row>
    <row r="38" spans="1:8" ht="15.75">
      <c r="A38" s="899"/>
      <c r="B38" s="12"/>
      <c r="C38" s="424"/>
      <c r="D38" s="424"/>
      <c r="E38" s="424"/>
      <c r="F38" s="424"/>
      <c r="G38" s="424"/>
      <c r="H38" s="969"/>
    </row>
    <row r="39" spans="1:8" ht="15.75">
      <c r="B39" s="12"/>
      <c r="C39" s="424"/>
      <c r="D39" s="424"/>
      <c r="E39" s="424"/>
      <c r="F39" s="424"/>
      <c r="G39" s="424"/>
      <c r="H39" s="11"/>
    </row>
    <row r="40" spans="1:8" ht="15.75">
      <c r="B40" s="12"/>
      <c r="C40" s="424"/>
      <c r="D40" s="424"/>
      <c r="E40" s="424"/>
      <c r="F40" s="424"/>
      <c r="G40" s="424"/>
      <c r="H40" s="11"/>
    </row>
    <row r="41" spans="1:8" ht="15.75">
      <c r="B41" s="12"/>
      <c r="C41" s="424"/>
      <c r="D41" s="424"/>
      <c r="E41" s="424"/>
      <c r="F41" s="424"/>
      <c r="G41" s="424"/>
      <c r="H41" s="11"/>
    </row>
    <row r="42" spans="1:8" ht="16.5" customHeight="1">
      <c r="B42" s="12"/>
      <c r="C42" s="424"/>
      <c r="D42" s="424"/>
      <c r="E42" s="424"/>
      <c r="F42" s="424"/>
      <c r="G42" s="424"/>
      <c r="H42" s="11"/>
    </row>
    <row r="43" spans="1:8" ht="15.75">
      <c r="B43" s="12"/>
      <c r="C43" s="424"/>
      <c r="D43" s="424"/>
      <c r="E43" s="424"/>
      <c r="F43" s="424"/>
      <c r="G43" s="424"/>
      <c r="H43" s="11"/>
    </row>
    <row r="44" spans="1:8" ht="15.75">
      <c r="B44" s="12"/>
      <c r="C44" s="424"/>
      <c r="D44" s="424"/>
      <c r="E44" s="424"/>
      <c r="F44" s="424"/>
      <c r="G44" s="424"/>
      <c r="H44" s="11"/>
    </row>
    <row r="45" spans="1:8" ht="15.75">
      <c r="B45" s="12"/>
      <c r="C45" s="424"/>
      <c r="D45" s="424"/>
      <c r="E45" s="424"/>
      <c r="F45" s="424"/>
      <c r="G45" s="424"/>
      <c r="H45" s="11"/>
    </row>
    <row r="46" spans="1:8" ht="15.75">
      <c r="B46" s="12"/>
      <c r="C46" s="424"/>
      <c r="D46" s="424"/>
      <c r="E46" s="424"/>
      <c r="F46" s="424"/>
      <c r="G46" s="424"/>
      <c r="H46" s="11"/>
    </row>
    <row r="47" spans="1:8" ht="15.75">
      <c r="B47" s="12"/>
      <c r="C47" s="424"/>
      <c r="D47" s="424"/>
      <c r="E47" s="424"/>
      <c r="F47" s="424"/>
      <c r="G47" s="424"/>
      <c r="H47" s="11"/>
    </row>
    <row r="48" spans="1:8" ht="15.75">
      <c r="B48" s="12"/>
      <c r="C48" s="424"/>
      <c r="D48" s="424"/>
      <c r="E48" s="424"/>
      <c r="F48" s="424"/>
      <c r="G48" s="424"/>
      <c r="H48" s="11"/>
    </row>
    <row r="49" spans="2:8" ht="15.75">
      <c r="B49" s="12"/>
      <c r="C49" s="424"/>
      <c r="D49" s="424"/>
      <c r="E49" s="424"/>
      <c r="F49" s="424"/>
      <c r="G49" s="424"/>
      <c r="H49" s="11"/>
    </row>
    <row r="50" spans="2:8" ht="15.75">
      <c r="B50" s="12"/>
      <c r="C50" s="424"/>
      <c r="D50" s="424"/>
      <c r="E50" s="424"/>
      <c r="F50" s="424"/>
      <c r="G50" s="424"/>
      <c r="H50" s="11"/>
    </row>
    <row r="51" spans="2:8" ht="15.75">
      <c r="B51" s="12"/>
      <c r="C51" s="424"/>
      <c r="D51" s="424"/>
      <c r="E51" s="424"/>
      <c r="F51" s="424"/>
      <c r="G51" s="424"/>
      <c r="H51" s="11"/>
    </row>
    <row r="52" spans="2:8" ht="15.75">
      <c r="B52" s="12"/>
      <c r="C52" s="424"/>
      <c r="D52" s="424"/>
      <c r="E52" s="424"/>
      <c r="F52" s="424"/>
      <c r="G52" s="424"/>
      <c r="H52" s="11"/>
    </row>
    <row r="53" spans="2:8" ht="15.75">
      <c r="B53" s="12"/>
      <c r="C53" s="424"/>
      <c r="D53" s="424"/>
      <c r="E53" s="424"/>
      <c r="F53" s="424"/>
      <c r="G53" s="424"/>
      <c r="H53" s="11"/>
    </row>
    <row r="54" spans="2:8" ht="15.75">
      <c r="B54" s="12"/>
      <c r="C54" s="424"/>
      <c r="D54" s="424"/>
      <c r="E54" s="424"/>
      <c r="F54" s="424"/>
      <c r="G54" s="424"/>
      <c r="H54" s="11"/>
    </row>
    <row r="55" spans="2:8" ht="15.75">
      <c r="B55" s="12"/>
      <c r="C55" s="424"/>
      <c r="D55" s="424"/>
      <c r="E55" s="424"/>
      <c r="F55" s="424"/>
      <c r="G55" s="424"/>
      <c r="H55" s="11"/>
    </row>
    <row r="56" spans="2:8" ht="15.75">
      <c r="B56" s="12"/>
      <c r="C56" s="424"/>
      <c r="D56" s="424"/>
      <c r="E56" s="424"/>
      <c r="F56" s="424"/>
      <c r="G56" s="424"/>
      <c r="H56" s="11"/>
    </row>
    <row r="57" spans="2:8" ht="15.75">
      <c r="B57" s="12"/>
      <c r="C57" s="424"/>
      <c r="D57" s="424"/>
      <c r="E57" s="424"/>
      <c r="F57" s="424"/>
      <c r="G57" s="424"/>
      <c r="H57" s="11"/>
    </row>
    <row r="58" spans="2:8" ht="15.75">
      <c r="B58" s="12"/>
      <c r="C58" s="424"/>
      <c r="D58" s="424"/>
      <c r="E58" s="424"/>
      <c r="F58" s="424"/>
      <c r="G58" s="424"/>
      <c r="H58" s="11"/>
    </row>
    <row r="59" spans="2:8" ht="15.75">
      <c r="B59" s="12"/>
      <c r="C59" s="424"/>
      <c r="D59" s="424"/>
      <c r="E59" s="424"/>
      <c r="F59" s="424"/>
      <c r="G59" s="424"/>
      <c r="H59" s="11"/>
    </row>
    <row r="60" spans="2:8" ht="15.75">
      <c r="B60" s="12"/>
      <c r="C60" s="424"/>
      <c r="D60" s="424"/>
      <c r="E60" s="424"/>
      <c r="F60" s="424"/>
      <c r="G60" s="424"/>
      <c r="H60" s="11"/>
    </row>
    <row r="61" spans="2:8" ht="15.75">
      <c r="B61" s="12"/>
      <c r="C61" s="424"/>
      <c r="D61" s="424"/>
      <c r="E61" s="424"/>
      <c r="F61" s="424"/>
      <c r="G61" s="424"/>
      <c r="H61" s="11"/>
    </row>
    <row r="62" spans="2:8" ht="15.75">
      <c r="B62" s="12"/>
      <c r="C62" s="424"/>
      <c r="D62" s="424"/>
      <c r="E62" s="424"/>
      <c r="F62" s="424"/>
      <c r="G62" s="424"/>
      <c r="H62" s="11"/>
    </row>
    <row r="63" spans="2:8" ht="15.75">
      <c r="B63" s="12"/>
      <c r="C63" s="424"/>
      <c r="D63" s="424"/>
      <c r="E63" s="424"/>
      <c r="F63" s="424"/>
      <c r="G63" s="424"/>
      <c r="H63" s="11"/>
    </row>
    <row r="64" spans="2:8" ht="15.75">
      <c r="B64" s="12"/>
      <c r="C64" s="424"/>
      <c r="D64" s="424"/>
      <c r="E64" s="424"/>
      <c r="F64" s="424"/>
      <c r="G64" s="424"/>
      <c r="H64" s="11"/>
    </row>
    <row r="65" spans="2:8" ht="15.75">
      <c r="B65" s="12"/>
      <c r="C65" s="424"/>
      <c r="D65" s="424"/>
      <c r="E65" s="424"/>
      <c r="F65" s="424"/>
      <c r="G65" s="424"/>
      <c r="H65" s="11"/>
    </row>
    <row r="66" spans="2:8" ht="15.75">
      <c r="B66" s="12"/>
      <c r="C66" s="424"/>
      <c r="D66" s="424"/>
      <c r="E66" s="424"/>
      <c r="F66" s="424"/>
      <c r="G66" s="424"/>
      <c r="H66" s="11"/>
    </row>
    <row r="67" spans="2:8" ht="15.75">
      <c r="B67" s="12"/>
      <c r="C67" s="424"/>
      <c r="D67" s="424"/>
      <c r="E67" s="424"/>
      <c r="F67" s="424"/>
      <c r="G67" s="424"/>
      <c r="H67" s="11"/>
    </row>
    <row r="68" spans="2:8" ht="15.75">
      <c r="B68" s="12"/>
      <c r="C68" s="424"/>
      <c r="D68" s="424"/>
      <c r="E68" s="424"/>
      <c r="F68" s="424"/>
      <c r="G68" s="424"/>
      <c r="H68" s="11"/>
    </row>
    <row r="69" spans="2:8" ht="15.75">
      <c r="B69" s="5"/>
      <c r="C69" s="424"/>
      <c r="D69" s="424"/>
      <c r="E69" s="424"/>
      <c r="F69" s="424"/>
      <c r="G69" s="424"/>
      <c r="H69" s="36"/>
    </row>
    <row r="70" spans="2:8" ht="15.75">
      <c r="C70" s="424"/>
      <c r="D70" s="424"/>
      <c r="E70" s="424"/>
      <c r="F70" s="424"/>
      <c r="G70" s="424"/>
    </row>
    <row r="71" spans="2:8" ht="15.75">
      <c r="C71" s="424"/>
      <c r="D71" s="424"/>
      <c r="E71" s="424"/>
      <c r="F71" s="424"/>
      <c r="G71" s="424"/>
    </row>
    <row r="72" spans="2:8" ht="15.75">
      <c r="C72" s="424"/>
      <c r="D72" s="424"/>
      <c r="E72" s="424"/>
      <c r="F72" s="424"/>
      <c r="G72" s="424"/>
    </row>
    <row r="73" spans="2:8" ht="15.75">
      <c r="C73" s="424"/>
      <c r="D73" s="424"/>
      <c r="E73" s="424"/>
      <c r="F73" s="424"/>
      <c r="G73" s="424"/>
    </row>
    <row r="74" spans="2:8" ht="15.75">
      <c r="C74" s="424"/>
      <c r="D74" s="424"/>
      <c r="E74" s="424"/>
      <c r="F74" s="424"/>
      <c r="G74" s="424"/>
    </row>
    <row r="75" spans="2:8" ht="15.75">
      <c r="C75" s="424"/>
      <c r="D75" s="424"/>
      <c r="E75" s="424"/>
      <c r="F75" s="424"/>
      <c r="G75" s="424"/>
    </row>
    <row r="76" spans="2:8" ht="15.75">
      <c r="C76" s="424"/>
      <c r="D76" s="424"/>
      <c r="E76" s="424"/>
      <c r="F76" s="424"/>
      <c r="G76" s="424"/>
    </row>
    <row r="77" spans="2:8" ht="15.75">
      <c r="C77" s="424"/>
      <c r="D77" s="424"/>
      <c r="E77" s="424"/>
      <c r="F77" s="424"/>
      <c r="G77" s="424"/>
    </row>
    <row r="78" spans="2:8" ht="15.75">
      <c r="C78" s="424"/>
      <c r="D78" s="424"/>
      <c r="E78" s="424"/>
      <c r="F78" s="424"/>
      <c r="G78" s="424"/>
    </row>
  </sheetData>
  <sheetProtection formatCells="0" formatRows="0" insertRows="0" deleteRows="0"/>
  <mergeCells count="5">
    <mergeCell ref="I3:I4"/>
    <mergeCell ref="I7:I8"/>
    <mergeCell ref="A26:A38"/>
    <mergeCell ref="H30:H34"/>
    <mergeCell ref="H36:H38"/>
  </mergeCells>
  <dataValidations count="1">
    <dataValidation type="custom" showInputMessage="1" showErrorMessage="1" errorTitle="Previous row empty" error="The previous row is empty. Please click &quot;Cancel&quot; and enter data in the first non-empty row." sqref="C27:G78" xr:uid="{962D1ABE-93C0-474C-90F7-8699283EC4BF}">
      <formula1>C26&lt;&gt;""</formula1>
    </dataValidation>
  </dataValidations>
  <printOptions horizontalCentered="1"/>
  <pageMargins left="0" right="0" top="0.25" bottom="0.5" header="0.3" footer="0.3"/>
  <pageSetup scale="53" fitToHeight="100" orientation="portrait" r:id="rId1"/>
  <headerFooter>
    <oddFooter>&amp;L&amp;9U.S. Copyright Office&amp;R&amp;9Form SA3E Long Form (Rev. 05-17)</oddFooter>
  </headerFooter>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B1:U67"/>
  <sheetViews>
    <sheetView showGridLines="0" workbookViewId="0">
      <selection activeCell="B6" sqref="B6:T6"/>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160</v>
      </c>
      <c r="E7" s="222" t="s">
        <v>532</v>
      </c>
      <c r="F7" s="222"/>
      <c r="G7" s="222"/>
      <c r="H7" s="222"/>
      <c r="I7" s="222"/>
      <c r="J7" s="223"/>
      <c r="K7" s="96"/>
      <c r="L7" s="221"/>
      <c r="M7" s="222"/>
      <c r="N7" s="636" t="s">
        <v>161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162</v>
      </c>
      <c r="E34" s="222" t="s">
        <v>532</v>
      </c>
      <c r="F34" s="222"/>
      <c r="G34" s="222"/>
      <c r="H34" s="222"/>
      <c r="I34" s="222"/>
      <c r="J34" s="223"/>
      <c r="K34" s="96"/>
      <c r="L34" s="221"/>
      <c r="M34" s="222"/>
      <c r="N34" s="636" t="s">
        <v>163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DmNOl+5/oYOc3nHehK1GvusMdI3S1WgQVqURXs0Loz9Hb5HcH4kuOwIHAyQoon+Pn+xscMbLq40+MSCIdwpNwg==" saltValue="8E4I5NHiyFWRzCezJnuxA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12" priority="16" operator="equal">
      <formula>"varies"</formula>
    </cfRule>
  </conditionalFormatting>
  <conditionalFormatting sqref="C40:D54">
    <cfRule type="cellIs" dxfId="511" priority="15" operator="equal">
      <formula>"varies"</formula>
    </cfRule>
  </conditionalFormatting>
  <conditionalFormatting sqref="H14:H26">
    <cfRule type="cellIs" dxfId="510" priority="10" operator="equal">
      <formula>"varies"</formula>
    </cfRule>
  </conditionalFormatting>
  <conditionalFormatting sqref="H41:H53">
    <cfRule type="cellIs" dxfId="509" priority="7" operator="equal">
      <formula>"varies"</formula>
    </cfRule>
  </conditionalFormatting>
  <conditionalFormatting sqref="M13:N27">
    <cfRule type="cellIs" dxfId="508" priority="14" operator="equal">
      <formula>"varies"</formula>
    </cfRule>
  </conditionalFormatting>
  <conditionalFormatting sqref="M40:N54">
    <cfRule type="cellIs" dxfId="507" priority="13" operator="equal">
      <formula>"varies"</formula>
    </cfRule>
  </conditionalFormatting>
  <conditionalFormatting sqref="R14:R26">
    <cfRule type="cellIs" dxfId="506" priority="4" operator="equal">
      <formula>"varies"</formula>
    </cfRule>
  </conditionalFormatting>
  <conditionalFormatting sqref="R41:R53">
    <cfRule type="cellIs" dxfId="50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164</v>
      </c>
      <c r="E7" s="222" t="s">
        <v>532</v>
      </c>
      <c r="F7" s="222"/>
      <c r="G7" s="222"/>
      <c r="H7" s="222"/>
      <c r="I7" s="222"/>
      <c r="J7" s="223"/>
      <c r="K7" s="96"/>
      <c r="L7" s="221"/>
      <c r="M7" s="222"/>
      <c r="N7" s="636" t="s">
        <v>175</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165</v>
      </c>
      <c r="E34" s="222" t="s">
        <v>532</v>
      </c>
      <c r="F34" s="222"/>
      <c r="G34" s="222"/>
      <c r="H34" s="222"/>
      <c r="I34" s="222"/>
      <c r="J34" s="223"/>
      <c r="K34" s="96"/>
      <c r="L34" s="221"/>
      <c r="M34" s="222"/>
      <c r="N34" s="636" t="s">
        <v>166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RFYsf2Bd6JbBa+1yOqPVFeBSnPBD/bACOpz6NGSG0t0K5t88Q5/H5F1WjjjtEKt12aZqrD9VwAtyhLNeGXWYlw==" saltValue="73Plfz7PK+TRAM7mUBeiK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504" priority="16" operator="equal">
      <formula>"varies"</formula>
    </cfRule>
  </conditionalFormatting>
  <conditionalFormatting sqref="C40:D54">
    <cfRule type="cellIs" dxfId="503" priority="15" operator="equal">
      <formula>"varies"</formula>
    </cfRule>
  </conditionalFormatting>
  <conditionalFormatting sqref="H14:H26">
    <cfRule type="cellIs" dxfId="502" priority="10" operator="equal">
      <formula>"varies"</formula>
    </cfRule>
  </conditionalFormatting>
  <conditionalFormatting sqref="H41:H53">
    <cfRule type="cellIs" dxfId="501" priority="7" operator="equal">
      <formula>"varies"</formula>
    </cfRule>
  </conditionalFormatting>
  <conditionalFormatting sqref="M13:N27">
    <cfRule type="cellIs" dxfId="500" priority="14" operator="equal">
      <formula>"varies"</formula>
    </cfRule>
  </conditionalFormatting>
  <conditionalFormatting sqref="M40:N54">
    <cfRule type="cellIs" dxfId="499" priority="13" operator="equal">
      <formula>"varies"</formula>
    </cfRule>
  </conditionalFormatting>
  <conditionalFormatting sqref="R14:R26">
    <cfRule type="cellIs" dxfId="498" priority="4" operator="equal">
      <formula>"varies"</formula>
    </cfRule>
  </conditionalFormatting>
  <conditionalFormatting sqref="R41:R53">
    <cfRule type="cellIs" dxfId="49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167</v>
      </c>
      <c r="E7" s="222" t="s">
        <v>532</v>
      </c>
      <c r="F7" s="222"/>
      <c r="G7" s="222"/>
      <c r="H7" s="222"/>
      <c r="I7" s="222"/>
      <c r="J7" s="223"/>
      <c r="K7" s="96"/>
      <c r="L7" s="221"/>
      <c r="M7" s="222"/>
      <c r="N7" s="636" t="s">
        <v>168</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169</v>
      </c>
      <c r="E34" s="222" t="s">
        <v>532</v>
      </c>
      <c r="F34" s="222"/>
      <c r="G34" s="222"/>
      <c r="H34" s="222"/>
      <c r="I34" s="222"/>
      <c r="J34" s="223"/>
      <c r="K34" s="96"/>
      <c r="L34" s="221"/>
      <c r="M34" s="222"/>
      <c r="N34" s="636" t="s">
        <v>170</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WaGYZr+n6b9sAHuB1H8d91rT5toyAIqLnk/Q38/9eeFx4vvPz7ZQgtrJCST64f1QwYA+U8TUTaPeNwZTU7hiPA==" saltValue="A5CTTJM0EzSxQUlsaSZ/j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96" priority="16" operator="equal">
      <formula>"varies"</formula>
    </cfRule>
  </conditionalFormatting>
  <conditionalFormatting sqref="C40:D54">
    <cfRule type="cellIs" dxfId="495" priority="15" operator="equal">
      <formula>"varies"</formula>
    </cfRule>
  </conditionalFormatting>
  <conditionalFormatting sqref="H14:H26">
    <cfRule type="cellIs" dxfId="494" priority="10" operator="equal">
      <formula>"varies"</formula>
    </cfRule>
  </conditionalFormatting>
  <conditionalFormatting sqref="H41:H53">
    <cfRule type="cellIs" dxfId="493" priority="7" operator="equal">
      <formula>"varies"</formula>
    </cfRule>
  </conditionalFormatting>
  <conditionalFormatting sqref="M13:N27">
    <cfRule type="cellIs" dxfId="492" priority="14" operator="equal">
      <formula>"varies"</formula>
    </cfRule>
  </conditionalFormatting>
  <conditionalFormatting sqref="M40:N54">
    <cfRule type="cellIs" dxfId="491" priority="13" operator="equal">
      <formula>"varies"</formula>
    </cfRule>
  </conditionalFormatting>
  <conditionalFormatting sqref="R14:R26">
    <cfRule type="cellIs" dxfId="490" priority="4" operator="equal">
      <formula>"varies"</formula>
    </cfRule>
  </conditionalFormatting>
  <conditionalFormatting sqref="R41:R53">
    <cfRule type="cellIs" dxfId="48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B1:U67"/>
  <sheetViews>
    <sheetView showGridLines="0" workbookViewId="0">
      <selection activeCell="L33" sqref="L33"/>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171</v>
      </c>
      <c r="E7" s="222" t="s">
        <v>532</v>
      </c>
      <c r="F7" s="222"/>
      <c r="G7" s="222"/>
      <c r="H7" s="222"/>
      <c r="I7" s="222"/>
      <c r="J7" s="223"/>
      <c r="K7" s="96"/>
      <c r="L7" s="221"/>
      <c r="M7" s="222"/>
      <c r="N7" s="636" t="s">
        <v>172</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173</v>
      </c>
      <c r="E34" s="222" t="s">
        <v>532</v>
      </c>
      <c r="F34" s="222"/>
      <c r="G34" s="222"/>
      <c r="H34" s="222"/>
      <c r="I34" s="222"/>
      <c r="J34" s="223"/>
      <c r="K34" s="96"/>
      <c r="L34" s="221"/>
      <c r="M34" s="222"/>
      <c r="N34" s="636" t="s">
        <v>176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kV2Z1MpP522cndkcofsAX+D8cqYf9yvOyoo5lpy5q1D/CMXKyfZNqyBXiAkcBC3J40kCp5a4IwvGFUtzQSoknw==" saltValue="5+022fPksX0wG31SOSiFH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88" priority="16" operator="equal">
      <formula>"varies"</formula>
    </cfRule>
  </conditionalFormatting>
  <conditionalFormatting sqref="C40:D54">
    <cfRule type="cellIs" dxfId="487" priority="15" operator="equal">
      <formula>"varies"</formula>
    </cfRule>
  </conditionalFormatting>
  <conditionalFormatting sqref="H14:H26">
    <cfRule type="cellIs" dxfId="486" priority="10" operator="equal">
      <formula>"varies"</formula>
    </cfRule>
  </conditionalFormatting>
  <conditionalFormatting sqref="H41:H53">
    <cfRule type="cellIs" dxfId="485" priority="7" operator="equal">
      <formula>"varies"</formula>
    </cfRule>
  </conditionalFormatting>
  <conditionalFormatting sqref="M13:N27">
    <cfRule type="cellIs" dxfId="484" priority="14" operator="equal">
      <formula>"varies"</formula>
    </cfRule>
  </conditionalFormatting>
  <conditionalFormatting sqref="M40:N54">
    <cfRule type="cellIs" dxfId="483" priority="13" operator="equal">
      <formula>"varies"</formula>
    </cfRule>
  </conditionalFormatting>
  <conditionalFormatting sqref="R14:R26">
    <cfRule type="cellIs" dxfId="482" priority="4" operator="equal">
      <formula>"varies"</formula>
    </cfRule>
  </conditionalFormatting>
  <conditionalFormatting sqref="R41:R53">
    <cfRule type="cellIs" dxfId="48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177</v>
      </c>
      <c r="E7" s="222" t="s">
        <v>532</v>
      </c>
      <c r="F7" s="222"/>
      <c r="G7" s="222"/>
      <c r="H7" s="222"/>
      <c r="I7" s="222"/>
      <c r="J7" s="223"/>
      <c r="K7" s="96"/>
      <c r="L7" s="221"/>
      <c r="M7" s="222"/>
      <c r="N7" s="636" t="s">
        <v>178</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179</v>
      </c>
      <c r="E34" s="222" t="s">
        <v>532</v>
      </c>
      <c r="F34" s="222"/>
      <c r="G34" s="222"/>
      <c r="H34" s="222"/>
      <c r="I34" s="222"/>
      <c r="J34" s="223"/>
      <c r="K34" s="96"/>
      <c r="L34" s="221"/>
      <c r="M34" s="222"/>
      <c r="N34" s="636" t="s">
        <v>180</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UEsVvB8rn+xCg2NFoEfoIQ79ufYMO2aJwM0A7MPfFHkHOZf185GEm84RgD9cQGslkQwm6BF7gNOOCAbXP0Xtbw==" saltValue="i49PZgpImqqPIxX+bFzpD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80" priority="16" operator="equal">
      <formula>"varies"</formula>
    </cfRule>
  </conditionalFormatting>
  <conditionalFormatting sqref="C40:D54">
    <cfRule type="cellIs" dxfId="479" priority="15" operator="equal">
      <formula>"varies"</formula>
    </cfRule>
  </conditionalFormatting>
  <conditionalFormatting sqref="H14:H26">
    <cfRule type="cellIs" dxfId="478" priority="10" operator="equal">
      <formula>"varies"</formula>
    </cfRule>
  </conditionalFormatting>
  <conditionalFormatting sqref="H41:H53">
    <cfRule type="cellIs" dxfId="477" priority="7" operator="equal">
      <formula>"varies"</formula>
    </cfRule>
  </conditionalFormatting>
  <conditionalFormatting sqref="M13:N27">
    <cfRule type="cellIs" dxfId="476" priority="14" operator="equal">
      <formula>"varies"</formula>
    </cfRule>
  </conditionalFormatting>
  <conditionalFormatting sqref="M40:N54">
    <cfRule type="cellIs" dxfId="475" priority="13" operator="equal">
      <formula>"varies"</formula>
    </cfRule>
  </conditionalFormatting>
  <conditionalFormatting sqref="R14:R26">
    <cfRule type="cellIs" dxfId="474" priority="4" operator="equal">
      <formula>"varies"</formula>
    </cfRule>
  </conditionalFormatting>
  <conditionalFormatting sqref="R41:R53">
    <cfRule type="cellIs" dxfId="473"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U67"/>
  <sheetViews>
    <sheetView showGridLines="0" workbookViewId="0">
      <selection activeCell="B3" sqref="B3"/>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181</v>
      </c>
      <c r="E7" s="222" t="s">
        <v>532</v>
      </c>
      <c r="F7" s="222"/>
      <c r="G7" s="222"/>
      <c r="H7" s="222"/>
      <c r="I7" s="222"/>
      <c r="J7" s="223"/>
      <c r="K7" s="96"/>
      <c r="L7" s="221"/>
      <c r="M7" s="222"/>
      <c r="N7" s="636" t="s">
        <v>182</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183</v>
      </c>
      <c r="E34" s="222" t="s">
        <v>532</v>
      </c>
      <c r="F34" s="222"/>
      <c r="G34" s="222"/>
      <c r="H34" s="222"/>
      <c r="I34" s="222"/>
      <c r="J34" s="223"/>
      <c r="K34" s="96"/>
      <c r="L34" s="221"/>
      <c r="M34" s="222"/>
      <c r="N34" s="636" t="s">
        <v>184</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jBa36ISqhrct7h4newjgt1px8ZFIQCOd+WSPCiLX6H06cz1KAp7GztMtKDgiCdb1t0PH1w2DMIKLNMLfSJVHHg==" saltValue="FUbwmJhzSSjNKiTfnHUu1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72" priority="16" operator="equal">
      <formula>"varies"</formula>
    </cfRule>
  </conditionalFormatting>
  <conditionalFormatting sqref="C40:D54">
    <cfRule type="cellIs" dxfId="471" priority="15" operator="equal">
      <formula>"varies"</formula>
    </cfRule>
  </conditionalFormatting>
  <conditionalFormatting sqref="H14:H26">
    <cfRule type="cellIs" dxfId="470" priority="10" operator="equal">
      <formula>"varies"</formula>
    </cfRule>
  </conditionalFormatting>
  <conditionalFormatting sqref="H41:H53">
    <cfRule type="cellIs" dxfId="469" priority="7" operator="equal">
      <formula>"varies"</formula>
    </cfRule>
  </conditionalFormatting>
  <conditionalFormatting sqref="M13:N27">
    <cfRule type="cellIs" dxfId="468" priority="14" operator="equal">
      <formula>"varies"</formula>
    </cfRule>
  </conditionalFormatting>
  <conditionalFormatting sqref="M40:N54">
    <cfRule type="cellIs" dxfId="467" priority="13" operator="equal">
      <formula>"varies"</formula>
    </cfRule>
  </conditionalFormatting>
  <conditionalFormatting sqref="R14:R26">
    <cfRule type="cellIs" dxfId="466" priority="4" operator="equal">
      <formula>"varies"</formula>
    </cfRule>
  </conditionalFormatting>
  <conditionalFormatting sqref="R41:R53">
    <cfRule type="cellIs" dxfId="46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185</v>
      </c>
      <c r="E7" s="222" t="s">
        <v>532</v>
      </c>
      <c r="F7" s="222"/>
      <c r="G7" s="222"/>
      <c r="H7" s="222"/>
      <c r="I7" s="222"/>
      <c r="J7" s="223"/>
      <c r="K7" s="96"/>
      <c r="L7" s="221"/>
      <c r="M7" s="222"/>
      <c r="N7" s="636" t="s">
        <v>186</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187</v>
      </c>
      <c r="E34" s="222" t="s">
        <v>532</v>
      </c>
      <c r="F34" s="222"/>
      <c r="G34" s="222"/>
      <c r="H34" s="222"/>
      <c r="I34" s="222"/>
      <c r="J34" s="223"/>
      <c r="K34" s="96"/>
      <c r="L34" s="221"/>
      <c r="M34" s="222"/>
      <c r="N34" s="636" t="s">
        <v>188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WdoRO9FBhSrowoklH21erlBCE5VxaGI+wEOudRVWumFmCkKmltXo/Hn/S1QpjJb/4bI0tCkEEBo8por1ItMbYw==" saltValue="0Qk/vFHQZOKhBoqoy+aXy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64" priority="16" operator="equal">
      <formula>"varies"</formula>
    </cfRule>
  </conditionalFormatting>
  <conditionalFormatting sqref="C40:D54">
    <cfRule type="cellIs" dxfId="463" priority="15" operator="equal">
      <formula>"varies"</formula>
    </cfRule>
  </conditionalFormatting>
  <conditionalFormatting sqref="H14:H26">
    <cfRule type="cellIs" dxfId="462" priority="10" operator="equal">
      <formula>"varies"</formula>
    </cfRule>
  </conditionalFormatting>
  <conditionalFormatting sqref="H41:H53">
    <cfRule type="cellIs" dxfId="461" priority="7" operator="equal">
      <formula>"varies"</formula>
    </cfRule>
  </conditionalFormatting>
  <conditionalFormatting sqref="M13:N27">
    <cfRule type="cellIs" dxfId="460" priority="14" operator="equal">
      <formula>"varies"</formula>
    </cfRule>
  </conditionalFormatting>
  <conditionalFormatting sqref="M40:N54">
    <cfRule type="cellIs" dxfId="459" priority="13" operator="equal">
      <formula>"varies"</formula>
    </cfRule>
  </conditionalFormatting>
  <conditionalFormatting sqref="R14:R26">
    <cfRule type="cellIs" dxfId="458" priority="4" operator="equal">
      <formula>"varies"</formula>
    </cfRule>
  </conditionalFormatting>
  <conditionalFormatting sqref="R41:R53">
    <cfRule type="cellIs" dxfId="45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B1:U67"/>
  <sheetViews>
    <sheetView showGridLines="0" workbookViewId="0">
      <selection activeCell="U20" sqref="U20"/>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189</v>
      </c>
      <c r="E7" s="222" t="s">
        <v>532</v>
      </c>
      <c r="F7" s="222"/>
      <c r="G7" s="222"/>
      <c r="H7" s="222"/>
      <c r="I7" s="222"/>
      <c r="J7" s="223"/>
      <c r="K7" s="96"/>
      <c r="L7" s="221"/>
      <c r="M7" s="222"/>
      <c r="N7" s="636" t="s">
        <v>190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191</v>
      </c>
      <c r="E34" s="222" t="s">
        <v>532</v>
      </c>
      <c r="F34" s="222"/>
      <c r="G34" s="222"/>
      <c r="H34" s="222"/>
      <c r="I34" s="222"/>
      <c r="J34" s="223"/>
      <c r="K34" s="96"/>
      <c r="L34" s="221"/>
      <c r="M34" s="222"/>
      <c r="N34" s="636" t="s">
        <v>192</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7VUsf14NUifT1dgz6cTjj9oWQHIvC/wehIrtXz/vA2HjO1M3437disxn2BWciz105zfph21yiKtMOks8ZbcPoA==" saltValue="n/eGqKre1SbTUkiB2t8yv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56" priority="16" operator="equal">
      <formula>"varies"</formula>
    </cfRule>
  </conditionalFormatting>
  <conditionalFormatting sqref="C40:D54">
    <cfRule type="cellIs" dxfId="455" priority="15" operator="equal">
      <formula>"varies"</formula>
    </cfRule>
  </conditionalFormatting>
  <conditionalFormatting sqref="H14:H26">
    <cfRule type="cellIs" dxfId="454" priority="10" operator="equal">
      <formula>"varies"</formula>
    </cfRule>
  </conditionalFormatting>
  <conditionalFormatting sqref="H41:H53">
    <cfRule type="cellIs" dxfId="453" priority="7" operator="equal">
      <formula>"varies"</formula>
    </cfRule>
  </conditionalFormatting>
  <conditionalFormatting sqref="M13:N27">
    <cfRule type="cellIs" dxfId="452" priority="14" operator="equal">
      <formula>"varies"</formula>
    </cfRule>
  </conditionalFormatting>
  <conditionalFormatting sqref="M40:N54">
    <cfRule type="cellIs" dxfId="451" priority="13" operator="equal">
      <formula>"varies"</formula>
    </cfRule>
  </conditionalFormatting>
  <conditionalFormatting sqref="R14:R26">
    <cfRule type="cellIs" dxfId="450" priority="4" operator="equal">
      <formula>"varies"</formula>
    </cfRule>
  </conditionalFormatting>
  <conditionalFormatting sqref="R41:R53">
    <cfRule type="cellIs" dxfId="44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193</v>
      </c>
      <c r="E7" s="222" t="s">
        <v>532</v>
      </c>
      <c r="F7" s="222"/>
      <c r="G7" s="222"/>
      <c r="H7" s="222"/>
      <c r="I7" s="222"/>
      <c r="J7" s="223"/>
      <c r="K7" s="96"/>
      <c r="L7" s="221"/>
      <c r="M7" s="222"/>
      <c r="N7" s="636" t="s">
        <v>194</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195</v>
      </c>
      <c r="E34" s="222" t="s">
        <v>532</v>
      </c>
      <c r="F34" s="222"/>
      <c r="G34" s="222"/>
      <c r="H34" s="222"/>
      <c r="I34" s="222"/>
      <c r="J34" s="223"/>
      <c r="K34" s="96"/>
      <c r="L34" s="221"/>
      <c r="M34" s="222"/>
      <c r="N34" s="636" t="s">
        <v>197</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X5jP7vXB5z6iBTO4s6UrUzFFDRTfBG9bgoocjnZ5svomIXjhJVsanJEGPWg5r+8/i4D/Ecl2q5AaXFn7ub6fNA==" saltValue="32+onf8YFJwoNXpVEwY2E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48" priority="16" operator="equal">
      <formula>"varies"</formula>
    </cfRule>
  </conditionalFormatting>
  <conditionalFormatting sqref="C40:D54">
    <cfRule type="cellIs" dxfId="447" priority="15" operator="equal">
      <formula>"varies"</formula>
    </cfRule>
  </conditionalFormatting>
  <conditionalFormatting sqref="H14:H26">
    <cfRule type="cellIs" dxfId="446" priority="10" operator="equal">
      <formula>"varies"</formula>
    </cfRule>
  </conditionalFormatting>
  <conditionalFormatting sqref="H41:H53">
    <cfRule type="cellIs" dxfId="445" priority="7" operator="equal">
      <formula>"varies"</formula>
    </cfRule>
  </conditionalFormatting>
  <conditionalFormatting sqref="M13:N27">
    <cfRule type="cellIs" dxfId="444" priority="14" operator="equal">
      <formula>"varies"</formula>
    </cfRule>
  </conditionalFormatting>
  <conditionalFormatting sqref="M40:N54">
    <cfRule type="cellIs" dxfId="443" priority="13" operator="equal">
      <formula>"varies"</formula>
    </cfRule>
  </conditionalFormatting>
  <conditionalFormatting sqref="R14:R26">
    <cfRule type="cellIs" dxfId="442" priority="4" operator="equal">
      <formula>"varies"</formula>
    </cfRule>
  </conditionalFormatting>
  <conditionalFormatting sqref="R41:R53">
    <cfRule type="cellIs" dxfId="44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198</v>
      </c>
      <c r="E7" s="222" t="s">
        <v>532</v>
      </c>
      <c r="F7" s="222"/>
      <c r="G7" s="222"/>
      <c r="H7" s="222"/>
      <c r="I7" s="222"/>
      <c r="J7" s="223"/>
      <c r="K7" s="96"/>
      <c r="L7" s="221"/>
      <c r="M7" s="222"/>
      <c r="N7" s="636" t="s">
        <v>199</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200</v>
      </c>
      <c r="E34" s="222" t="s">
        <v>532</v>
      </c>
      <c r="F34" s="222"/>
      <c r="G34" s="222"/>
      <c r="H34" s="222"/>
      <c r="I34" s="222"/>
      <c r="J34" s="223"/>
      <c r="K34" s="96"/>
      <c r="L34" s="221"/>
      <c r="M34" s="222"/>
      <c r="N34" s="636" t="s">
        <v>201</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6IrKKHsSaxJDOo5I3DL8//d6CBQ2Vp0wnGsHUojYhkpecE5rK6Wu6hQfymyi0rItcf1SeQbsiiIsq4rReI875w==" saltValue="V0I/dol8ljvcb2PujJdda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40" priority="16" operator="equal">
      <formula>"varies"</formula>
    </cfRule>
  </conditionalFormatting>
  <conditionalFormatting sqref="C40:D54">
    <cfRule type="cellIs" dxfId="439" priority="15" operator="equal">
      <formula>"varies"</formula>
    </cfRule>
  </conditionalFormatting>
  <conditionalFormatting sqref="H14:H26">
    <cfRule type="cellIs" dxfId="438" priority="10" operator="equal">
      <formula>"varies"</formula>
    </cfRule>
  </conditionalFormatting>
  <conditionalFormatting sqref="H41:H53">
    <cfRule type="cellIs" dxfId="437" priority="7" operator="equal">
      <formula>"varies"</formula>
    </cfRule>
  </conditionalFormatting>
  <conditionalFormatting sqref="M13:N27">
    <cfRule type="cellIs" dxfId="436" priority="14" operator="equal">
      <formula>"varies"</formula>
    </cfRule>
  </conditionalFormatting>
  <conditionalFormatting sqref="M40:N54">
    <cfRule type="cellIs" dxfId="435" priority="13" operator="equal">
      <formula>"varies"</formula>
    </cfRule>
  </conditionalFormatting>
  <conditionalFormatting sqref="R14:R26">
    <cfRule type="cellIs" dxfId="434" priority="4" operator="equal">
      <formula>"varies"</formula>
    </cfRule>
  </conditionalFormatting>
  <conditionalFormatting sqref="R41:R53">
    <cfRule type="cellIs" dxfId="433"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S68"/>
  <sheetViews>
    <sheetView showGridLines="0" topLeftCell="A23" zoomScale="130" zoomScaleNormal="130" workbookViewId="0">
      <selection activeCell="L47" sqref="L47"/>
    </sheetView>
  </sheetViews>
  <sheetFormatPr defaultColWidth="9.140625" defaultRowHeight="15"/>
  <cols>
    <col min="2" max="2" width="15" customWidth="1"/>
    <col min="3" max="3" width="2" customWidth="1"/>
    <col min="4" max="4" width="24.140625" customWidth="1"/>
    <col min="5" max="5" width="21.140625" customWidth="1"/>
    <col min="6" max="6" width="18" customWidth="1"/>
    <col min="7" max="7" width="1" customWidth="1"/>
    <col min="8" max="8" width="8" customWidth="1"/>
    <col min="9" max="9" width="7.5703125" customWidth="1"/>
    <col min="10" max="10" width="1.42578125" customWidth="1"/>
    <col min="11" max="11" width="14" customWidth="1"/>
    <col min="12" max="12" width="13.140625" customWidth="1"/>
    <col min="13" max="13" width="14.5703125" customWidth="1"/>
  </cols>
  <sheetData>
    <row r="1" spans="2:19">
      <c r="B1" s="631" t="str">
        <f>CONCATENATE("ACCOUNTING PERIOD:  ",'General Data Input tab'!$D$2)</f>
        <v>ACCOUNTING PERIOD:  0</v>
      </c>
      <c r="P1" s="84"/>
      <c r="Q1" s="84"/>
      <c r="R1" s="84"/>
      <c r="S1" s="84"/>
    </row>
    <row r="2" spans="2:19">
      <c r="B2" s="631"/>
      <c r="L2" s="994" t="s">
        <v>812</v>
      </c>
      <c r="M2" s="994"/>
      <c r="P2" s="84"/>
      <c r="Q2" s="84"/>
      <c r="R2" s="84"/>
      <c r="S2" s="84"/>
    </row>
    <row r="3" spans="2:19" ht="15.75">
      <c r="B3" s="966" t="s">
        <v>638</v>
      </c>
      <c r="C3" s="2"/>
      <c r="D3" s="76" t="s">
        <v>637</v>
      </c>
      <c r="E3" s="3"/>
      <c r="F3" s="3"/>
      <c r="G3" s="3"/>
      <c r="H3" s="3"/>
      <c r="I3" s="3"/>
      <c r="J3" s="3"/>
      <c r="K3" s="3"/>
      <c r="L3" s="3"/>
      <c r="M3" s="667" t="s">
        <v>410</v>
      </c>
      <c r="P3" s="84"/>
      <c r="Q3" s="84"/>
      <c r="R3" s="84"/>
      <c r="S3" s="84"/>
    </row>
    <row r="4" spans="2:19" ht="21.75" customHeight="1">
      <c r="B4" s="967"/>
      <c r="C4" s="372"/>
      <c r="D4" s="679">
        <f>'General Data Input tab'!$C$17</f>
        <v>0</v>
      </c>
      <c r="E4" s="6"/>
      <c r="F4" s="6"/>
      <c r="G4" s="6"/>
      <c r="H4" s="6"/>
      <c r="I4" s="6"/>
      <c r="J4" s="6"/>
      <c r="K4" s="6"/>
      <c r="L4" s="995" t="str">
        <f>IF('General Data Input tab'!K14&gt;0,'General Data Input tab'!K14," ")</f>
        <v xml:space="preserve"> </v>
      </c>
      <c r="M4" s="996"/>
    </row>
    <row r="5" spans="2:19" ht="6.75" customHeight="1">
      <c r="B5" s="87"/>
      <c r="C5" s="70"/>
      <c r="D5" s="72"/>
      <c r="E5" s="72"/>
      <c r="F5" s="72"/>
      <c r="G5" s="72"/>
      <c r="H5" s="72"/>
      <c r="I5" s="72"/>
      <c r="J5" s="72"/>
      <c r="K5" s="72"/>
      <c r="L5" s="72"/>
      <c r="M5" s="62"/>
    </row>
    <row r="6" spans="2:19" ht="22.5" customHeight="1">
      <c r="B6" s="960" t="s">
        <v>752</v>
      </c>
      <c r="C6" s="27" t="s">
        <v>591</v>
      </c>
      <c r="D6" s="3"/>
      <c r="E6" s="3"/>
      <c r="F6" s="3"/>
      <c r="G6" s="3"/>
      <c r="H6" s="3"/>
      <c r="I6" s="3"/>
      <c r="J6" s="3"/>
      <c r="K6" s="3"/>
      <c r="L6" s="3"/>
      <c r="M6" s="4"/>
    </row>
    <row r="7" spans="2:19" ht="12.95" customHeight="1">
      <c r="B7" s="921"/>
      <c r="C7" s="24" t="s">
        <v>0</v>
      </c>
      <c r="D7" s="21"/>
      <c r="M7" s="11"/>
    </row>
    <row r="8" spans="2:19" ht="12.95" customHeight="1">
      <c r="B8" s="54"/>
      <c r="C8" s="136" t="s">
        <v>592</v>
      </c>
      <c r="D8" s="25"/>
      <c r="M8" s="11"/>
    </row>
    <row r="9" spans="2:19" ht="12.95" customHeight="1">
      <c r="B9" s="270" t="s">
        <v>743</v>
      </c>
      <c r="C9" s="136" t="s">
        <v>593</v>
      </c>
      <c r="D9" s="25"/>
      <c r="M9" s="11"/>
    </row>
    <row r="10" spans="2:19" ht="12.95" customHeight="1">
      <c r="B10" s="270" t="s">
        <v>751</v>
      </c>
      <c r="C10" s="136" t="s">
        <v>292</v>
      </c>
      <c r="D10" s="25"/>
      <c r="M10" s="11"/>
    </row>
    <row r="11" spans="2:19" ht="12.95" customHeight="1">
      <c r="B11" s="270" t="s">
        <v>750</v>
      </c>
      <c r="C11" s="103"/>
      <c r="D11" s="48" t="s">
        <v>1</v>
      </c>
      <c r="M11" s="11"/>
    </row>
    <row r="12" spans="2:19" ht="12.95" customHeight="1">
      <c r="B12" s="270" t="s">
        <v>749</v>
      </c>
      <c r="C12" s="136" t="s">
        <v>293</v>
      </c>
      <c r="D12" s="25"/>
      <c r="M12" s="11"/>
    </row>
    <row r="13" spans="2:19" ht="12.95" customHeight="1">
      <c r="B13" s="270" t="s">
        <v>742</v>
      </c>
      <c r="C13" s="136" t="s">
        <v>294</v>
      </c>
      <c r="D13" s="25"/>
      <c r="M13" s="11"/>
    </row>
    <row r="14" spans="2:19" ht="12.95" customHeight="1">
      <c r="B14" s="52"/>
      <c r="C14" s="136" t="s">
        <v>295</v>
      </c>
      <c r="D14" s="25"/>
      <c r="M14" s="11"/>
    </row>
    <row r="15" spans="2:19" ht="12.95" customHeight="1">
      <c r="B15" s="54"/>
      <c r="C15" s="103"/>
      <c r="D15" s="48" t="s">
        <v>2</v>
      </c>
      <c r="M15" s="11"/>
    </row>
    <row r="16" spans="2:19" ht="12.95" customHeight="1">
      <c r="B16" s="54"/>
      <c r="C16" s="136" t="s">
        <v>408</v>
      </c>
      <c r="D16" s="25"/>
      <c r="M16" s="11"/>
    </row>
    <row r="17" spans="2:13" ht="12.95" customHeight="1">
      <c r="B17" s="54"/>
      <c r="C17" s="136" t="s">
        <v>296</v>
      </c>
      <c r="D17" s="25"/>
      <c r="M17" s="11"/>
    </row>
    <row r="18" spans="2:13" ht="12.95" customHeight="1">
      <c r="B18" s="54"/>
      <c r="C18" s="103"/>
      <c r="D18" s="48" t="s">
        <v>3</v>
      </c>
      <c r="M18" s="11"/>
    </row>
    <row r="19" spans="2:13" ht="12.95" customHeight="1">
      <c r="B19" s="8"/>
      <c r="C19" s="136" t="s">
        <v>297</v>
      </c>
      <c r="D19" s="25"/>
      <c r="M19" s="11"/>
    </row>
    <row r="20" spans="2:13" ht="12.95" customHeight="1">
      <c r="B20" s="8"/>
      <c r="C20" s="136" t="s">
        <v>4</v>
      </c>
      <c r="D20" s="25"/>
      <c r="M20" s="11"/>
    </row>
    <row r="21" spans="2:13" ht="12.95" customHeight="1">
      <c r="B21" s="8"/>
      <c r="C21" s="136" t="s">
        <v>298</v>
      </c>
      <c r="D21" s="25"/>
      <c r="M21" s="11"/>
    </row>
    <row r="22" spans="2:13" ht="12.95" customHeight="1">
      <c r="B22" s="8"/>
      <c r="C22" s="136" t="s">
        <v>299</v>
      </c>
      <c r="D22" s="25"/>
      <c r="M22" s="11"/>
    </row>
    <row r="23" spans="2:13" ht="12.95" customHeight="1">
      <c r="B23" s="8"/>
      <c r="C23" s="136" t="s">
        <v>300</v>
      </c>
      <c r="D23" s="25"/>
      <c r="M23" s="11"/>
    </row>
    <row r="24" spans="2:13" ht="12.95" customHeight="1">
      <c r="B24" s="8"/>
      <c r="C24" s="103"/>
      <c r="D24" s="48" t="s">
        <v>5</v>
      </c>
      <c r="M24" s="11"/>
    </row>
    <row r="25" spans="2:13" ht="12.95" customHeight="1">
      <c r="B25" s="8"/>
      <c r="C25" s="136" t="s">
        <v>301</v>
      </c>
      <c r="D25" s="25"/>
      <c r="M25" s="11"/>
    </row>
    <row r="26" spans="2:13" ht="12.95" customHeight="1">
      <c r="B26" s="8"/>
      <c r="C26" s="136" t="s">
        <v>302</v>
      </c>
      <c r="D26" s="25"/>
      <c r="M26" s="11"/>
    </row>
    <row r="27" spans="2:13" ht="12.95" customHeight="1">
      <c r="B27" s="8"/>
      <c r="C27" s="136" t="s">
        <v>303</v>
      </c>
      <c r="D27" s="25"/>
      <c r="M27" s="11"/>
    </row>
    <row r="28" spans="2:13" ht="12.95" customHeight="1">
      <c r="B28" s="12"/>
      <c r="C28" s="136"/>
      <c r="D28" s="25" t="s">
        <v>930</v>
      </c>
      <c r="M28" s="11"/>
    </row>
    <row r="29" spans="2:13" ht="12.95" customHeight="1">
      <c r="B29" s="12"/>
      <c r="C29" s="136"/>
      <c r="D29" s="25" t="s">
        <v>929</v>
      </c>
      <c r="M29" s="11"/>
    </row>
    <row r="30" spans="2:13">
      <c r="B30" s="8"/>
      <c r="C30" s="988" t="s">
        <v>741</v>
      </c>
      <c r="D30" s="989"/>
      <c r="E30" s="989"/>
      <c r="F30" s="990"/>
      <c r="G30" s="88"/>
      <c r="H30" s="988" t="s">
        <v>740</v>
      </c>
      <c r="I30" s="989"/>
      <c r="J30" s="989"/>
      <c r="K30" s="989"/>
      <c r="L30" s="989"/>
      <c r="M30" s="990"/>
    </row>
    <row r="31" spans="2:13" ht="12" customHeight="1">
      <c r="B31" s="8"/>
      <c r="C31" s="982" t="s">
        <v>739</v>
      </c>
      <c r="D31" s="983"/>
      <c r="E31" s="105" t="s">
        <v>748</v>
      </c>
      <c r="F31" s="986" t="s">
        <v>738</v>
      </c>
      <c r="G31" s="273"/>
      <c r="H31" s="982" t="s">
        <v>739</v>
      </c>
      <c r="I31" s="997"/>
      <c r="J31" s="997"/>
      <c r="K31" s="983"/>
      <c r="L31" s="235" t="s">
        <v>748</v>
      </c>
      <c r="M31" s="986" t="s">
        <v>738</v>
      </c>
    </row>
    <row r="32" spans="2:13" ht="12" customHeight="1">
      <c r="B32" s="8"/>
      <c r="C32" s="984"/>
      <c r="D32" s="985"/>
      <c r="E32" s="805" t="s">
        <v>747</v>
      </c>
      <c r="F32" s="987"/>
      <c r="G32" s="274"/>
      <c r="H32" s="998"/>
      <c r="I32" s="999"/>
      <c r="J32" s="999"/>
      <c r="K32" s="1000"/>
      <c r="L32" s="795" t="s">
        <v>747</v>
      </c>
      <c r="M32" s="1001"/>
    </row>
    <row r="33" spans="2:13">
      <c r="B33" s="8"/>
      <c r="C33" s="27" t="s">
        <v>304</v>
      </c>
      <c r="D33" s="179"/>
      <c r="E33" s="842" t="str">
        <f>IF('General Data Input tab'!D41&gt;0,'General Data Input tab'!D41," ")</f>
        <v xml:space="preserve"> </v>
      </c>
      <c r="F33" s="843" t="str">
        <f>IF('General Data Input tab'!F41&gt;0,'General Data Input tab'!F41," ")</f>
        <v xml:space="preserve"> </v>
      </c>
      <c r="G33" s="8"/>
      <c r="H33" s="991"/>
      <c r="I33" s="992"/>
      <c r="J33" s="992"/>
      <c r="K33" s="993"/>
      <c r="L33" s="844"/>
      <c r="M33" s="845"/>
    </row>
    <row r="34" spans="2:13">
      <c r="B34" s="8"/>
      <c r="C34" s="136"/>
      <c r="D34" s="272" t="s">
        <v>753</v>
      </c>
      <c r="E34" s="804" t="str">
        <f>IF('General Data Input tab'!D42&gt;0,'General Data Input tab'!D42," ")</f>
        <v xml:space="preserve"> </v>
      </c>
      <c r="F34" s="790" t="str">
        <f>IF('General Data Input tab'!F42&gt;0,'General Data Input tab'!F42," ")</f>
        <v xml:space="preserve"> </v>
      </c>
      <c r="G34" s="8"/>
      <c r="H34" s="970"/>
      <c r="I34" s="971"/>
      <c r="J34" s="971"/>
      <c r="K34" s="972"/>
      <c r="L34" s="796"/>
      <c r="M34" s="799"/>
    </row>
    <row r="35" spans="2:13">
      <c r="B35" s="8"/>
      <c r="C35" s="136"/>
      <c r="D35" s="272" t="s">
        <v>746</v>
      </c>
      <c r="E35" s="804" t="str">
        <f>IF('General Data Input tab'!D43&gt;0,'General Data Input tab'!D43," ")</f>
        <v xml:space="preserve"> </v>
      </c>
      <c r="F35" s="790" t="str">
        <f>IF('General Data Input tab'!F43&gt;0,'General Data Input tab'!F43," ")</f>
        <v xml:space="preserve"> </v>
      </c>
      <c r="G35" s="8"/>
      <c r="H35" s="970"/>
      <c r="I35" s="971"/>
      <c r="J35" s="971"/>
      <c r="K35" s="972"/>
      <c r="L35" s="796"/>
      <c r="M35" s="799"/>
    </row>
    <row r="36" spans="2:13">
      <c r="B36" s="8"/>
      <c r="C36" s="136"/>
      <c r="D36" s="272" t="s">
        <v>737</v>
      </c>
      <c r="E36" s="804" t="str">
        <f>IF('General Data Input tab'!D44&gt;0,'General Data Input tab'!D44," ")</f>
        <v xml:space="preserve"> </v>
      </c>
      <c r="F36" s="790" t="str">
        <f>IF('General Data Input tab'!F44&gt;0,'General Data Input tab'!F44," ")</f>
        <v xml:space="preserve"> </v>
      </c>
      <c r="G36" s="8"/>
      <c r="H36" s="970"/>
      <c r="I36" s="971"/>
      <c r="J36" s="971"/>
      <c r="K36" s="972"/>
      <c r="L36" s="796"/>
      <c r="M36" s="799"/>
    </row>
    <row r="37" spans="2:13">
      <c r="B37" s="8"/>
      <c r="C37" s="24" t="s">
        <v>305</v>
      </c>
      <c r="D37" s="180"/>
      <c r="E37" s="804" t="str">
        <f>IF('General Data Input tab'!D45&gt;0,'General Data Input tab'!D45," ")</f>
        <v xml:space="preserve"> </v>
      </c>
      <c r="F37" s="790" t="str">
        <f>IF('General Data Input tab'!F45&gt;0,'General Data Input tab'!F45," ")</f>
        <v xml:space="preserve"> </v>
      </c>
      <c r="G37" s="8"/>
      <c r="H37" s="970"/>
      <c r="I37" s="971"/>
      <c r="J37" s="971"/>
      <c r="K37" s="972"/>
      <c r="L37" s="796"/>
      <c r="M37" s="799"/>
    </row>
    <row r="38" spans="2:13">
      <c r="B38" s="8"/>
      <c r="C38" s="24" t="s">
        <v>306</v>
      </c>
      <c r="D38" s="180"/>
      <c r="E38" s="804" t="str">
        <f>IF('General Data Input tab'!D46&gt;0,'General Data Input tab'!D46," ")</f>
        <v xml:space="preserve"> </v>
      </c>
      <c r="F38" s="790" t="str">
        <f>IF('General Data Input tab'!F46&gt;0,'General Data Input tab'!F46," ")</f>
        <v xml:space="preserve"> </v>
      </c>
      <c r="G38" s="8"/>
      <c r="H38" s="970"/>
      <c r="I38" s="971"/>
      <c r="J38" s="971"/>
      <c r="K38" s="972"/>
      <c r="L38" s="796"/>
      <c r="M38" s="799"/>
    </row>
    <row r="39" spans="2:13">
      <c r="B39" s="8"/>
      <c r="C39" s="24" t="s">
        <v>928</v>
      </c>
      <c r="D39" s="180"/>
      <c r="E39" s="842" t="str">
        <f>IF('General Data Input tab'!D47&gt;0,'General Data Input tab'!D47," ")</f>
        <v xml:space="preserve"> </v>
      </c>
      <c r="F39" s="843" t="str">
        <f>IF('General Data Input tab'!F47&gt;0,'General Data Input tab'!F47," ")</f>
        <v xml:space="preserve"> </v>
      </c>
      <c r="G39" s="848"/>
      <c r="H39" s="979"/>
      <c r="I39" s="980"/>
      <c r="J39" s="980"/>
      <c r="K39" s="981"/>
      <c r="L39" s="846"/>
      <c r="M39" s="847"/>
    </row>
    <row r="40" spans="2:13">
      <c r="B40" s="8"/>
      <c r="C40" s="136"/>
      <c r="D40" s="272" t="s">
        <v>745</v>
      </c>
      <c r="E40" s="804" t="str">
        <f>IF('General Data Input tab'!D48&gt;0,'General Data Input tab'!D48," ")</f>
        <v xml:space="preserve"> </v>
      </c>
      <c r="F40" s="790" t="str">
        <f>IF('General Data Input tab'!F48&gt;0,'General Data Input tab'!F48," ")</f>
        <v xml:space="preserve"> </v>
      </c>
      <c r="G40" s="8"/>
      <c r="H40" s="970"/>
      <c r="I40" s="971"/>
      <c r="J40" s="971"/>
      <c r="K40" s="972"/>
      <c r="L40" s="796"/>
      <c r="M40" s="799"/>
    </row>
    <row r="41" spans="2:13">
      <c r="B41" s="8"/>
      <c r="C41" s="136"/>
      <c r="D41" s="272" t="s">
        <v>744</v>
      </c>
      <c r="E41" s="804" t="str">
        <f>IF('General Data Input tab'!D49&gt;0,'General Data Input tab'!D49," ")</f>
        <v xml:space="preserve"> </v>
      </c>
      <c r="F41" s="790" t="str">
        <f>IF('General Data Input tab'!F49&gt;0,'General Data Input tab'!F49," ")</f>
        <v xml:space="preserve"> </v>
      </c>
      <c r="G41" s="8"/>
      <c r="H41" s="970"/>
      <c r="I41" s="971"/>
      <c r="J41" s="971"/>
      <c r="K41" s="972"/>
      <c r="L41" s="796"/>
      <c r="M41" s="799"/>
    </row>
    <row r="42" spans="2:13" ht="15.75" customHeight="1">
      <c r="B42" s="8"/>
      <c r="C42" s="839" t="s">
        <v>959</v>
      </c>
      <c r="D42" s="840"/>
      <c r="E42" s="804" t="str">
        <f>IF('General Data Input tab'!D50&gt;0,'General Data Input tab'!D50," ")</f>
        <v xml:space="preserve"> </v>
      </c>
      <c r="F42" s="790" t="str">
        <f>IF('General Data Input tab'!F50&gt;0,'General Data Input tab'!F50," ")</f>
        <v xml:space="preserve"> </v>
      </c>
      <c r="G42" s="8"/>
      <c r="H42" s="970"/>
      <c r="I42" s="971"/>
      <c r="J42" s="971"/>
      <c r="K42" s="972"/>
      <c r="L42" s="796"/>
      <c r="M42" s="799"/>
    </row>
    <row r="43" spans="2:13" ht="15.75" customHeight="1">
      <c r="B43" s="12"/>
      <c r="C43" s="12"/>
      <c r="D43" s="11"/>
      <c r="E43" s="804"/>
      <c r="F43" s="790"/>
      <c r="G43" s="8"/>
      <c r="H43" s="970"/>
      <c r="I43" s="971"/>
      <c r="J43" s="971"/>
      <c r="K43" s="972"/>
      <c r="L43" s="796"/>
      <c r="M43" s="799"/>
    </row>
    <row r="44" spans="2:13" ht="12.95" customHeight="1">
      <c r="B44" s="921"/>
      <c r="E44" s="804"/>
      <c r="F44" s="790"/>
      <c r="G44" s="8"/>
      <c r="H44" s="970"/>
      <c r="I44" s="971"/>
      <c r="J44" s="971"/>
      <c r="K44" s="972"/>
      <c r="L44" s="796"/>
      <c r="M44" s="799"/>
    </row>
    <row r="45" spans="2:13" ht="12.95" customHeight="1">
      <c r="B45" s="921"/>
      <c r="E45" s="804"/>
      <c r="F45" s="790"/>
      <c r="G45" s="8"/>
      <c r="H45" s="970"/>
      <c r="I45" s="971"/>
      <c r="J45" s="971"/>
      <c r="K45" s="972"/>
      <c r="L45" s="796"/>
      <c r="M45" s="799"/>
    </row>
    <row r="46" spans="2:13" ht="12.95" customHeight="1">
      <c r="B46" s="54"/>
      <c r="E46" s="804"/>
      <c r="F46" s="790"/>
      <c r="G46" s="8"/>
      <c r="H46" s="970"/>
      <c r="I46" s="971"/>
      <c r="J46" s="971"/>
      <c r="K46" s="972"/>
      <c r="L46" s="796"/>
      <c r="M46" s="799"/>
    </row>
    <row r="47" spans="2:13" ht="12.95" customHeight="1">
      <c r="B47" s="270"/>
      <c r="E47" s="804"/>
      <c r="F47" s="790"/>
      <c r="G47" s="8"/>
      <c r="H47" s="970"/>
      <c r="I47" s="971"/>
      <c r="J47" s="971"/>
      <c r="K47" s="972"/>
      <c r="L47" s="796"/>
      <c r="M47" s="799"/>
    </row>
    <row r="48" spans="2:13" ht="12.95" customHeight="1">
      <c r="B48" s="270"/>
      <c r="E48" s="804"/>
      <c r="F48" s="790"/>
      <c r="G48" s="8"/>
      <c r="H48" s="970"/>
      <c r="I48" s="971"/>
      <c r="J48" s="971"/>
      <c r="K48" s="972"/>
      <c r="L48" s="796"/>
      <c r="M48" s="799"/>
    </row>
    <row r="49" spans="2:13" ht="12.95" customHeight="1">
      <c r="B49" s="270"/>
      <c r="E49" s="804"/>
      <c r="F49" s="790"/>
      <c r="G49" s="8"/>
      <c r="H49" s="970"/>
      <c r="I49" s="971"/>
      <c r="J49" s="971"/>
      <c r="K49" s="972"/>
      <c r="L49" s="796"/>
      <c r="M49" s="799"/>
    </row>
    <row r="50" spans="2:13" ht="12.95" customHeight="1">
      <c r="B50" s="270"/>
      <c r="E50" s="804"/>
      <c r="F50" s="790"/>
      <c r="G50" s="9"/>
      <c r="H50" s="791"/>
      <c r="I50" s="792"/>
      <c r="J50" s="792"/>
      <c r="K50" s="793"/>
      <c r="L50" s="794"/>
      <c r="M50" s="794"/>
    </row>
    <row r="51" spans="2:13" ht="12.95" customHeight="1">
      <c r="B51" s="270"/>
      <c r="E51" s="804"/>
      <c r="F51" s="790"/>
      <c r="G51" s="8"/>
      <c r="H51" s="976"/>
      <c r="I51" s="977"/>
      <c r="J51" s="977"/>
      <c r="K51" s="978"/>
      <c r="L51" s="440"/>
      <c r="M51" s="798"/>
    </row>
    <row r="52" spans="2:13" ht="12.95" customHeight="1">
      <c r="B52" s="8"/>
      <c r="E52" s="804"/>
      <c r="F52" s="790"/>
      <c r="G52" s="8"/>
      <c r="H52" s="970"/>
      <c r="I52" s="971"/>
      <c r="J52" s="971"/>
      <c r="K52" s="972"/>
      <c r="L52" s="796"/>
      <c r="M52" s="799"/>
    </row>
    <row r="53" spans="2:13" ht="14.25" customHeight="1">
      <c r="B53" s="8"/>
      <c r="E53" s="804"/>
      <c r="F53" s="790"/>
      <c r="G53" s="8"/>
      <c r="H53" s="970"/>
      <c r="I53" s="971"/>
      <c r="J53" s="971"/>
      <c r="K53" s="972"/>
      <c r="L53" s="796"/>
      <c r="M53" s="799"/>
    </row>
    <row r="54" spans="2:13" ht="15.75" customHeight="1">
      <c r="B54" s="8"/>
      <c r="E54" s="804"/>
      <c r="F54" s="790"/>
      <c r="G54" s="8"/>
      <c r="H54" s="970"/>
      <c r="I54" s="971"/>
      <c r="J54" s="971"/>
      <c r="K54" s="972"/>
      <c r="L54" s="796"/>
      <c r="M54" s="799"/>
    </row>
    <row r="55" spans="2:13" s="25" customFormat="1">
      <c r="B55" s="275"/>
      <c r="E55" s="804"/>
      <c r="F55" s="790"/>
      <c r="G55" s="8"/>
      <c r="H55" s="970"/>
      <c r="I55" s="971"/>
      <c r="J55" s="971"/>
      <c r="K55" s="972"/>
      <c r="L55" s="796"/>
      <c r="M55" s="799"/>
    </row>
    <row r="56" spans="2:13">
      <c r="B56" s="8"/>
      <c r="E56" s="804"/>
      <c r="F56" s="790"/>
      <c r="G56" s="8"/>
      <c r="H56" s="970"/>
      <c r="I56" s="971"/>
      <c r="J56" s="971"/>
      <c r="K56" s="972"/>
      <c r="L56" s="796"/>
      <c r="M56" s="799"/>
    </row>
    <row r="57" spans="2:13">
      <c r="B57" s="8"/>
      <c r="E57" s="804"/>
      <c r="F57" s="790"/>
      <c r="G57" s="8"/>
      <c r="H57" s="970"/>
      <c r="I57" s="971"/>
      <c r="J57" s="971"/>
      <c r="K57" s="972"/>
      <c r="L57" s="796"/>
      <c r="M57" s="799"/>
    </row>
    <row r="58" spans="2:13">
      <c r="B58" s="8"/>
      <c r="E58" s="804"/>
      <c r="F58" s="790"/>
      <c r="G58" s="8"/>
      <c r="H58" s="970"/>
      <c r="I58" s="971"/>
      <c r="J58" s="971"/>
      <c r="K58" s="972"/>
      <c r="L58" s="796"/>
      <c r="M58" s="799"/>
    </row>
    <row r="59" spans="2:13">
      <c r="B59" s="8"/>
      <c r="E59" s="804"/>
      <c r="F59" s="790"/>
      <c r="G59" s="8"/>
      <c r="H59" s="970"/>
      <c r="I59" s="971"/>
      <c r="J59" s="971"/>
      <c r="K59" s="972"/>
      <c r="L59" s="796"/>
      <c r="M59" s="799"/>
    </row>
    <row r="60" spans="2:13">
      <c r="B60" s="8"/>
      <c r="E60" s="804"/>
      <c r="F60" s="790"/>
      <c r="G60" s="9"/>
      <c r="H60" s="791"/>
      <c r="I60" s="792"/>
      <c r="J60" s="792"/>
      <c r="K60" s="793"/>
      <c r="L60" s="794"/>
      <c r="M60" s="794"/>
    </row>
    <row r="61" spans="2:13">
      <c r="B61" s="8"/>
      <c r="E61" s="804"/>
      <c r="F61" s="790"/>
      <c r="G61" s="8"/>
      <c r="H61" s="973"/>
      <c r="I61" s="974"/>
      <c r="J61" s="974"/>
      <c r="K61" s="975"/>
      <c r="L61" s="797"/>
      <c r="M61" s="800"/>
    </row>
    <row r="62" spans="2:13">
      <c r="B62" s="8"/>
      <c r="E62" s="804"/>
      <c r="F62" s="790"/>
      <c r="G62" s="8"/>
      <c r="H62" s="973"/>
      <c r="I62" s="974"/>
      <c r="J62" s="974"/>
      <c r="K62" s="975"/>
      <c r="L62" s="797"/>
      <c r="M62" s="800"/>
    </row>
    <row r="63" spans="2:13">
      <c r="B63" s="8"/>
      <c r="E63" s="804"/>
      <c r="F63" s="790"/>
      <c r="G63" s="8"/>
      <c r="H63" s="973"/>
      <c r="I63" s="974"/>
      <c r="J63" s="974"/>
      <c r="K63" s="975"/>
      <c r="L63" s="797"/>
      <c r="M63" s="800"/>
    </row>
    <row r="64" spans="2:13">
      <c r="B64" s="8"/>
      <c r="E64" s="804"/>
      <c r="F64" s="790"/>
      <c r="G64" s="8"/>
      <c r="H64" s="973"/>
      <c r="I64" s="974"/>
      <c r="J64" s="974"/>
      <c r="K64" s="975"/>
      <c r="L64" s="797"/>
      <c r="M64" s="800"/>
    </row>
    <row r="65" spans="2:13">
      <c r="B65" s="8"/>
      <c r="E65" s="804"/>
      <c r="F65" s="790"/>
      <c r="G65" s="8"/>
      <c r="H65" s="973"/>
      <c r="I65" s="974"/>
      <c r="J65" s="974"/>
      <c r="K65" s="975"/>
      <c r="L65" s="797"/>
      <c r="M65" s="800"/>
    </row>
    <row r="66" spans="2:13">
      <c r="B66" s="8"/>
      <c r="D66" s="11"/>
      <c r="E66" s="804"/>
      <c r="F66" s="790"/>
      <c r="G66" s="9"/>
      <c r="H66" s="791"/>
      <c r="I66" s="792"/>
      <c r="J66" s="792"/>
      <c r="K66" s="793"/>
      <c r="L66" s="794"/>
      <c r="M66" s="794"/>
    </row>
    <row r="67" spans="2:13">
      <c r="B67" s="8"/>
      <c r="E67" s="804"/>
      <c r="F67" s="790"/>
      <c r="G67" s="8"/>
      <c r="H67" s="973"/>
      <c r="I67" s="974"/>
      <c r="J67" s="974"/>
      <c r="K67" s="975"/>
      <c r="L67" s="797"/>
      <c r="M67" s="800"/>
    </row>
    <row r="68" spans="2:13">
      <c r="B68" s="5"/>
      <c r="C68" s="5"/>
      <c r="D68" s="36"/>
      <c r="E68" s="804"/>
      <c r="F68" s="790"/>
      <c r="G68" s="9"/>
      <c r="H68" s="791"/>
      <c r="I68" s="792"/>
      <c r="J68" s="792"/>
      <c r="K68" s="793"/>
      <c r="L68" s="794"/>
      <c r="M68" s="794"/>
    </row>
  </sheetData>
  <mergeCells count="43">
    <mergeCell ref="L2:M2"/>
    <mergeCell ref="H40:K40"/>
    <mergeCell ref="L4:M4"/>
    <mergeCell ref="H31:K32"/>
    <mergeCell ref="M31:M32"/>
    <mergeCell ref="H34:K34"/>
    <mergeCell ref="H35:K35"/>
    <mergeCell ref="H36:K36"/>
    <mergeCell ref="H37:K37"/>
    <mergeCell ref="H38:K38"/>
    <mergeCell ref="B44:B45"/>
    <mergeCell ref="B3:B4"/>
    <mergeCell ref="B6:B7"/>
    <mergeCell ref="H39:K39"/>
    <mergeCell ref="C31:D32"/>
    <mergeCell ref="F31:F32"/>
    <mergeCell ref="H30:M30"/>
    <mergeCell ref="C30:F30"/>
    <mergeCell ref="H33:K33"/>
    <mergeCell ref="H41:K41"/>
    <mergeCell ref="H42:K42"/>
    <mergeCell ref="H52:K52"/>
    <mergeCell ref="H46:K46"/>
    <mergeCell ref="H47:K47"/>
    <mergeCell ref="H48:K48"/>
    <mergeCell ref="H43:K43"/>
    <mergeCell ref="H44:K44"/>
    <mergeCell ref="H45:K45"/>
    <mergeCell ref="H49:K49"/>
    <mergeCell ref="H51:K51"/>
    <mergeCell ref="H67:K67"/>
    <mergeCell ref="H63:K63"/>
    <mergeCell ref="H64:K64"/>
    <mergeCell ref="H65:K65"/>
    <mergeCell ref="H59:K59"/>
    <mergeCell ref="H61:K61"/>
    <mergeCell ref="H62:K62"/>
    <mergeCell ref="H56:K56"/>
    <mergeCell ref="H57:K57"/>
    <mergeCell ref="H58:K58"/>
    <mergeCell ref="H53:K53"/>
    <mergeCell ref="H54:K54"/>
    <mergeCell ref="H55:K55"/>
  </mergeCells>
  <printOptions horizontalCentered="1"/>
  <pageMargins left="0" right="0" top="0.25" bottom="0.5" header="0.3" footer="0.3"/>
  <pageSetup scale="81" orientation="portrait" r:id="rId1"/>
  <headerFooter>
    <oddFooter>&amp;L&amp;9U.S. Copyright Office&amp;R&amp;9Form SA3E Long Form (Rev. 05-17)</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U67"/>
  <sheetViews>
    <sheetView showGridLines="0" workbookViewId="0">
      <selection activeCell="C2" sqref="C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202</v>
      </c>
      <c r="E7" s="222" t="s">
        <v>532</v>
      </c>
      <c r="F7" s="222"/>
      <c r="G7" s="222"/>
      <c r="H7" s="222"/>
      <c r="I7" s="222"/>
      <c r="J7" s="223"/>
      <c r="K7" s="96"/>
      <c r="L7" s="221"/>
      <c r="M7" s="222"/>
      <c r="N7" s="636" t="s">
        <v>203</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204</v>
      </c>
      <c r="E34" s="222" t="s">
        <v>532</v>
      </c>
      <c r="F34" s="222"/>
      <c r="G34" s="222"/>
      <c r="H34" s="222"/>
      <c r="I34" s="222"/>
      <c r="J34" s="223"/>
      <c r="K34" s="96"/>
      <c r="L34" s="221"/>
      <c r="M34" s="222"/>
      <c r="N34" s="636" t="s">
        <v>205</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pjPfOhhZvdn7SW9bBKZ2fU6wwgwhX4SAGeHf2OWcYwks9y2lay+Mobbv4tS2RYqHZrXt6uNuQQ4z8W3V8sbfCQ==" saltValue="Z+xdZOwgLDLztbmjEWE8y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32" priority="16" operator="equal">
      <formula>"varies"</formula>
    </cfRule>
  </conditionalFormatting>
  <conditionalFormatting sqref="C40:D54">
    <cfRule type="cellIs" dxfId="431" priority="15" operator="equal">
      <formula>"varies"</formula>
    </cfRule>
  </conditionalFormatting>
  <conditionalFormatting sqref="H14:H26">
    <cfRule type="cellIs" dxfId="430" priority="10" operator="equal">
      <formula>"varies"</formula>
    </cfRule>
  </conditionalFormatting>
  <conditionalFormatting sqref="H41:H53">
    <cfRule type="cellIs" dxfId="429" priority="7" operator="equal">
      <formula>"varies"</formula>
    </cfRule>
  </conditionalFormatting>
  <conditionalFormatting sqref="M13:N27">
    <cfRule type="cellIs" dxfId="428" priority="14" operator="equal">
      <formula>"varies"</formula>
    </cfRule>
  </conditionalFormatting>
  <conditionalFormatting sqref="M40:N54">
    <cfRule type="cellIs" dxfId="427" priority="13" operator="equal">
      <formula>"varies"</formula>
    </cfRule>
  </conditionalFormatting>
  <conditionalFormatting sqref="R14:R26">
    <cfRule type="cellIs" dxfId="426" priority="4" operator="equal">
      <formula>"varies"</formula>
    </cfRule>
  </conditionalFormatting>
  <conditionalFormatting sqref="R41:R53">
    <cfRule type="cellIs" dxfId="42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U67"/>
  <sheetViews>
    <sheetView showGridLines="0" workbookViewId="0">
      <selection activeCell="B1" sqref="B1"/>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206</v>
      </c>
      <c r="E7" s="222" t="s">
        <v>532</v>
      </c>
      <c r="F7" s="222"/>
      <c r="G7" s="222"/>
      <c r="H7" s="222"/>
      <c r="I7" s="222"/>
      <c r="J7" s="223"/>
      <c r="K7" s="96"/>
      <c r="L7" s="221"/>
      <c r="M7" s="222"/>
      <c r="N7" s="636" t="s">
        <v>207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208</v>
      </c>
      <c r="E34" s="222" t="s">
        <v>532</v>
      </c>
      <c r="F34" s="222"/>
      <c r="G34" s="222"/>
      <c r="H34" s="222"/>
      <c r="I34" s="222"/>
      <c r="J34" s="223"/>
      <c r="K34" s="96"/>
      <c r="L34" s="221"/>
      <c r="M34" s="222"/>
      <c r="N34" s="636" t="s">
        <v>209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GkADQvNW9UKsnUpJlTMIWq1ZrLjXv9Mxdc2YLVI1QO4BBDy58RrxGgJ/TWTVf0P1JOAwQDB85OPQkAlh2vnT4g==" saltValue="9R3OYVzKl8beo3k1U5GsZ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24" priority="16" operator="equal">
      <formula>"varies"</formula>
    </cfRule>
  </conditionalFormatting>
  <conditionalFormatting sqref="C40:D54">
    <cfRule type="cellIs" dxfId="423" priority="15" operator="equal">
      <formula>"varies"</formula>
    </cfRule>
  </conditionalFormatting>
  <conditionalFormatting sqref="H14:H26">
    <cfRule type="cellIs" dxfId="422" priority="10" operator="equal">
      <formula>"varies"</formula>
    </cfRule>
  </conditionalFormatting>
  <conditionalFormatting sqref="H41:H53">
    <cfRule type="cellIs" dxfId="421" priority="7" operator="equal">
      <formula>"varies"</formula>
    </cfRule>
  </conditionalFormatting>
  <conditionalFormatting sqref="M13:N27">
    <cfRule type="cellIs" dxfId="420" priority="14" operator="equal">
      <formula>"varies"</formula>
    </cfRule>
  </conditionalFormatting>
  <conditionalFormatting sqref="M40:N54">
    <cfRule type="cellIs" dxfId="419" priority="13" operator="equal">
      <formula>"varies"</formula>
    </cfRule>
  </conditionalFormatting>
  <conditionalFormatting sqref="R14:R26">
    <cfRule type="cellIs" dxfId="418" priority="4" operator="equal">
      <formula>"varies"</formula>
    </cfRule>
  </conditionalFormatting>
  <conditionalFormatting sqref="R41:R53">
    <cfRule type="cellIs" dxfId="41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1:U67"/>
  <sheetViews>
    <sheetView showGridLines="0" workbookViewId="0">
      <selection activeCell="C2" sqref="C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210</v>
      </c>
      <c r="E7" s="222" t="s">
        <v>532</v>
      </c>
      <c r="F7" s="222"/>
      <c r="G7" s="222"/>
      <c r="H7" s="222"/>
      <c r="I7" s="222"/>
      <c r="J7" s="223"/>
      <c r="K7" s="96"/>
      <c r="L7" s="221"/>
      <c r="M7" s="222"/>
      <c r="N7" s="636" t="s">
        <v>211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212</v>
      </c>
      <c r="E34" s="222" t="s">
        <v>532</v>
      </c>
      <c r="F34" s="222"/>
      <c r="G34" s="222"/>
      <c r="H34" s="222"/>
      <c r="I34" s="222"/>
      <c r="J34" s="223"/>
      <c r="K34" s="96"/>
      <c r="L34" s="221"/>
      <c r="M34" s="222"/>
      <c r="N34" s="636" t="s">
        <v>213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3wxMna0gEFzu/7etmjAMKPlhVPvcXkbYXJqHx5v3Cu1H5Ime69HnmFjK9bK4g8WGsRcrxbYAJ8fIK1VOP+e+6A==" saltValue="gB2fuG/SSXUYvP9ps7PJU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16" priority="16" operator="equal">
      <formula>"varies"</formula>
    </cfRule>
  </conditionalFormatting>
  <conditionalFormatting sqref="C40:D54">
    <cfRule type="cellIs" dxfId="415" priority="15" operator="equal">
      <formula>"varies"</formula>
    </cfRule>
  </conditionalFormatting>
  <conditionalFormatting sqref="H14:H26">
    <cfRule type="cellIs" dxfId="414" priority="10" operator="equal">
      <formula>"varies"</formula>
    </cfRule>
  </conditionalFormatting>
  <conditionalFormatting sqref="H41:H53">
    <cfRule type="cellIs" dxfId="413" priority="7" operator="equal">
      <formula>"varies"</formula>
    </cfRule>
  </conditionalFormatting>
  <conditionalFormatting sqref="M13:N27">
    <cfRule type="cellIs" dxfId="412" priority="14" operator="equal">
      <formula>"varies"</formula>
    </cfRule>
  </conditionalFormatting>
  <conditionalFormatting sqref="M40:N54">
    <cfRule type="cellIs" dxfId="411" priority="13" operator="equal">
      <formula>"varies"</formula>
    </cfRule>
  </conditionalFormatting>
  <conditionalFormatting sqref="R14:R26">
    <cfRule type="cellIs" dxfId="410" priority="4" operator="equal">
      <formula>"varies"</formula>
    </cfRule>
  </conditionalFormatting>
  <conditionalFormatting sqref="R41:R53">
    <cfRule type="cellIs" dxfId="40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1:U67"/>
  <sheetViews>
    <sheetView showGridLines="0" workbookViewId="0">
      <selection activeCell="B13" sqref="B13"/>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214</v>
      </c>
      <c r="E7" s="222" t="s">
        <v>532</v>
      </c>
      <c r="F7" s="222"/>
      <c r="G7" s="222"/>
      <c r="H7" s="222"/>
      <c r="I7" s="222"/>
      <c r="J7" s="223"/>
      <c r="K7" s="96"/>
      <c r="L7" s="221"/>
      <c r="M7" s="222"/>
      <c r="N7" s="636" t="s">
        <v>215</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216</v>
      </c>
      <c r="E34" s="222" t="s">
        <v>532</v>
      </c>
      <c r="F34" s="222"/>
      <c r="G34" s="222"/>
      <c r="H34" s="222"/>
      <c r="I34" s="222"/>
      <c r="J34" s="223"/>
      <c r="K34" s="96"/>
      <c r="L34" s="221"/>
      <c r="M34" s="222"/>
      <c r="N34" s="636" t="s">
        <v>217</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UbGw7BoKIz7Y6RZZZFc1C5N3EHqIwvYzTZ9ZkOMqCX9nM3RSDqjcrTEJlOkEUwp85HriLUsCXH28Fax3JF2FQ==" saltValue="+oxz0nhQzCi2POudYOOw6g=="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08" priority="16" operator="equal">
      <formula>"varies"</formula>
    </cfRule>
  </conditionalFormatting>
  <conditionalFormatting sqref="C40:D54">
    <cfRule type="cellIs" dxfId="407" priority="15" operator="equal">
      <formula>"varies"</formula>
    </cfRule>
  </conditionalFormatting>
  <conditionalFormatting sqref="H14:H26">
    <cfRule type="cellIs" dxfId="406" priority="10" operator="equal">
      <formula>"varies"</formula>
    </cfRule>
  </conditionalFormatting>
  <conditionalFormatting sqref="H41:H53">
    <cfRule type="cellIs" dxfId="405" priority="7" operator="equal">
      <formula>"varies"</formula>
    </cfRule>
  </conditionalFormatting>
  <conditionalFormatting sqref="M13:N27">
    <cfRule type="cellIs" dxfId="404" priority="14" operator="equal">
      <formula>"varies"</formula>
    </cfRule>
  </conditionalFormatting>
  <conditionalFormatting sqref="M40:N54">
    <cfRule type="cellIs" dxfId="403" priority="13" operator="equal">
      <formula>"varies"</formula>
    </cfRule>
  </conditionalFormatting>
  <conditionalFormatting sqref="R14:R26">
    <cfRule type="cellIs" dxfId="402" priority="4" operator="equal">
      <formula>"varies"</formula>
    </cfRule>
  </conditionalFormatting>
  <conditionalFormatting sqref="R41:R53">
    <cfRule type="cellIs" dxfId="40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218</v>
      </c>
      <c r="E7" s="222" t="s">
        <v>532</v>
      </c>
      <c r="F7" s="79"/>
      <c r="G7" s="79"/>
      <c r="H7" s="222"/>
      <c r="I7" s="222"/>
      <c r="J7" s="223"/>
      <c r="K7" s="96"/>
      <c r="L7" s="221"/>
      <c r="M7" s="222"/>
      <c r="N7" s="642" t="s">
        <v>219</v>
      </c>
      <c r="O7" s="79" t="s">
        <v>532</v>
      </c>
      <c r="P7" s="79"/>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220</v>
      </c>
      <c r="E34" s="79" t="s">
        <v>532</v>
      </c>
      <c r="F34" s="79"/>
      <c r="G34" s="222"/>
      <c r="H34" s="222"/>
      <c r="I34" s="222"/>
      <c r="J34" s="223"/>
      <c r="K34" s="96"/>
      <c r="L34" s="221"/>
      <c r="M34" s="222"/>
      <c r="N34" s="642" t="s">
        <v>221</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1twfrlyB9XioTD8WIGWjjL3xPlkeOH0qd3kT/eSXobGYSkjP1seSfvYbbLcd/FMteYAr9621T5p+uArP9tfaPg==" saltValue="7a/lONG2GQVPZUIjA9EQC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400" priority="16" operator="equal">
      <formula>"varies"</formula>
    </cfRule>
  </conditionalFormatting>
  <conditionalFormatting sqref="C40:D54">
    <cfRule type="cellIs" dxfId="399" priority="15" operator="equal">
      <formula>"varies"</formula>
    </cfRule>
  </conditionalFormatting>
  <conditionalFormatting sqref="H14:H26">
    <cfRule type="cellIs" dxfId="398" priority="10" operator="equal">
      <formula>"varies"</formula>
    </cfRule>
  </conditionalFormatting>
  <conditionalFormatting sqref="H41:H53">
    <cfRule type="cellIs" dxfId="397" priority="7" operator="equal">
      <formula>"varies"</formula>
    </cfRule>
  </conditionalFormatting>
  <conditionalFormatting sqref="M13:N27">
    <cfRule type="cellIs" dxfId="396" priority="14" operator="equal">
      <formula>"varies"</formula>
    </cfRule>
  </conditionalFormatting>
  <conditionalFormatting sqref="M40:N54">
    <cfRule type="cellIs" dxfId="395" priority="13" operator="equal">
      <formula>"varies"</formula>
    </cfRule>
  </conditionalFormatting>
  <conditionalFormatting sqref="R14:R26">
    <cfRule type="cellIs" dxfId="394" priority="4" operator="equal">
      <formula>"varies"</formula>
    </cfRule>
  </conditionalFormatting>
  <conditionalFormatting sqref="R41:R53">
    <cfRule type="cellIs" dxfId="393"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B1:U67"/>
  <sheetViews>
    <sheetView showGridLines="0" workbookViewId="0">
      <selection activeCell="I4" sqref="I4"/>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222</v>
      </c>
      <c r="E7" s="79" t="s">
        <v>532</v>
      </c>
      <c r="F7" s="79"/>
      <c r="G7" s="79"/>
      <c r="H7" s="222"/>
      <c r="I7" s="222"/>
      <c r="J7" s="223"/>
      <c r="K7" s="96"/>
      <c r="L7" s="221"/>
      <c r="M7" s="222"/>
      <c r="N7" s="642" t="s">
        <v>223</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224</v>
      </c>
      <c r="E34" s="79" t="s">
        <v>532</v>
      </c>
      <c r="F34" s="79"/>
      <c r="G34" s="79"/>
      <c r="H34" s="222"/>
      <c r="I34" s="222"/>
      <c r="J34" s="223"/>
      <c r="K34" s="96"/>
      <c r="L34" s="221"/>
      <c r="M34" s="222"/>
      <c r="N34" s="642" t="s">
        <v>225</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S0LagqrluDCKkDKO+SxB1FPgqdnJoRWXBHzPm24BLVW6GvvBuwNVVt1NVZSgtgRYhWwzOH8fLovbfoSZeJYtEQ==" saltValue="Ev+W8AJgPpUHPJY+DaXSL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92" priority="16" operator="equal">
      <formula>"varies"</formula>
    </cfRule>
  </conditionalFormatting>
  <conditionalFormatting sqref="C40:D54">
    <cfRule type="cellIs" dxfId="391" priority="15" operator="equal">
      <formula>"varies"</formula>
    </cfRule>
  </conditionalFormatting>
  <conditionalFormatting sqref="H14:H26">
    <cfRule type="cellIs" dxfId="390" priority="10" operator="equal">
      <formula>"varies"</formula>
    </cfRule>
  </conditionalFormatting>
  <conditionalFormatting sqref="H41:H53">
    <cfRule type="cellIs" dxfId="389" priority="7" operator="equal">
      <formula>"varies"</formula>
    </cfRule>
  </conditionalFormatting>
  <conditionalFormatting sqref="M13:N27">
    <cfRule type="cellIs" dxfId="388" priority="14" operator="equal">
      <formula>"varies"</formula>
    </cfRule>
  </conditionalFormatting>
  <conditionalFormatting sqref="M40:N54">
    <cfRule type="cellIs" dxfId="387" priority="13" operator="equal">
      <formula>"varies"</formula>
    </cfRule>
  </conditionalFormatting>
  <conditionalFormatting sqref="R14:R26">
    <cfRule type="cellIs" dxfId="386" priority="4" operator="equal">
      <formula>"varies"</formula>
    </cfRule>
  </conditionalFormatting>
  <conditionalFormatting sqref="R41:R53">
    <cfRule type="cellIs" dxfId="38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s="21" customFormat="1" ht="15.75" customHeight="1">
      <c r="B7" s="80"/>
      <c r="C7" s="79"/>
      <c r="D7" s="642" t="s">
        <v>226</v>
      </c>
      <c r="E7" s="79" t="s">
        <v>532</v>
      </c>
      <c r="F7" s="79"/>
      <c r="G7" s="79"/>
      <c r="H7" s="79"/>
      <c r="I7" s="79"/>
      <c r="J7" s="643"/>
      <c r="K7" s="96"/>
      <c r="L7" s="80"/>
      <c r="M7" s="79"/>
      <c r="N7" s="642" t="s">
        <v>227</v>
      </c>
      <c r="O7" s="79" t="s">
        <v>532</v>
      </c>
      <c r="P7" s="79"/>
      <c r="Q7" s="79"/>
      <c r="R7" s="79"/>
      <c r="S7" s="79"/>
      <c r="T7" s="64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228</v>
      </c>
      <c r="E34" s="79" t="s">
        <v>532</v>
      </c>
      <c r="F34" s="79"/>
      <c r="G34" s="79"/>
      <c r="H34" s="222"/>
      <c r="I34" s="222"/>
      <c r="J34" s="223"/>
      <c r="K34" s="96"/>
      <c r="L34" s="221"/>
      <c r="M34" s="222"/>
      <c r="N34" s="642" t="s">
        <v>229</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VCDRM/fnLamvffsGW8Y1Az4d8VpAyE4KsBbf/UIlSegu+xfWEYDZ8EVNF5ltNSIMQBP77trx/EvnLkQS4q2C1Q==" saltValue="b6HbbRs0RlXy7aSQ5fcHR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84" priority="16" operator="equal">
      <formula>"varies"</formula>
    </cfRule>
  </conditionalFormatting>
  <conditionalFormatting sqref="C40:D54">
    <cfRule type="cellIs" dxfId="383" priority="15" operator="equal">
      <formula>"varies"</formula>
    </cfRule>
  </conditionalFormatting>
  <conditionalFormatting sqref="H14:H26">
    <cfRule type="cellIs" dxfId="382" priority="10" operator="equal">
      <formula>"varies"</formula>
    </cfRule>
  </conditionalFormatting>
  <conditionalFormatting sqref="H41:H53">
    <cfRule type="cellIs" dxfId="381" priority="7" operator="equal">
      <formula>"varies"</formula>
    </cfRule>
  </conditionalFormatting>
  <conditionalFormatting sqref="M13:N27">
    <cfRule type="cellIs" dxfId="380" priority="14" operator="equal">
      <formula>"varies"</formula>
    </cfRule>
  </conditionalFormatting>
  <conditionalFormatting sqref="M40:N54">
    <cfRule type="cellIs" dxfId="379" priority="13" operator="equal">
      <formula>"varies"</formula>
    </cfRule>
  </conditionalFormatting>
  <conditionalFormatting sqref="R14:R26">
    <cfRule type="cellIs" dxfId="378" priority="4" operator="equal">
      <formula>"varies"</formula>
    </cfRule>
  </conditionalFormatting>
  <conditionalFormatting sqref="R41:R53">
    <cfRule type="cellIs" dxfId="37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B1:U67"/>
  <sheetViews>
    <sheetView showGridLines="0" workbookViewId="0">
      <selection activeCell="C12" sqref="C1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230</v>
      </c>
      <c r="E7" s="79" t="s">
        <v>532</v>
      </c>
      <c r="F7" s="79"/>
      <c r="G7" s="79"/>
      <c r="H7" s="79"/>
      <c r="I7" s="79"/>
      <c r="J7" s="643"/>
      <c r="K7" s="96"/>
      <c r="L7" s="80"/>
      <c r="M7" s="79"/>
      <c r="N7" s="642" t="s">
        <v>231</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232</v>
      </c>
      <c r="E34" s="79" t="s">
        <v>532</v>
      </c>
      <c r="F34" s="79"/>
      <c r="G34" s="79"/>
      <c r="H34" s="222"/>
      <c r="I34" s="222"/>
      <c r="J34" s="223"/>
      <c r="K34" s="96"/>
      <c r="L34" s="221"/>
      <c r="M34" s="222"/>
      <c r="N34" s="642" t="s">
        <v>233</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YqcNY/Rt87APx2/FHhpHTQRYgce5vkwoHkkGsLMaAb0GfamK0CBTXYXtrZuVfSyEW6USp+QydMhYm6XSRmuGpw==" saltValue="iracJOe0CJXpf0IYUbT2Bw=="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76" priority="16" operator="equal">
      <formula>"varies"</formula>
    </cfRule>
  </conditionalFormatting>
  <conditionalFormatting sqref="C40:D54">
    <cfRule type="cellIs" dxfId="375" priority="15" operator="equal">
      <formula>"varies"</formula>
    </cfRule>
  </conditionalFormatting>
  <conditionalFormatting sqref="H14:H26">
    <cfRule type="cellIs" dxfId="374" priority="10" operator="equal">
      <formula>"varies"</formula>
    </cfRule>
  </conditionalFormatting>
  <conditionalFormatting sqref="H41:H53">
    <cfRule type="cellIs" dxfId="373" priority="7" operator="equal">
      <formula>"varies"</formula>
    </cfRule>
  </conditionalFormatting>
  <conditionalFormatting sqref="M13:N27">
    <cfRule type="cellIs" dxfId="372" priority="14" operator="equal">
      <formula>"varies"</formula>
    </cfRule>
  </conditionalFormatting>
  <conditionalFormatting sqref="M40:N54">
    <cfRule type="cellIs" dxfId="371" priority="13" operator="equal">
      <formula>"varies"</formula>
    </cfRule>
  </conditionalFormatting>
  <conditionalFormatting sqref="R14:R26">
    <cfRule type="cellIs" dxfId="370" priority="4" operator="equal">
      <formula>"varies"</formula>
    </cfRule>
  </conditionalFormatting>
  <conditionalFormatting sqref="R41:R53">
    <cfRule type="cellIs" dxfId="36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B1:U67"/>
  <sheetViews>
    <sheetView showGridLines="0" workbookViewId="0">
      <selection activeCell="P23" sqref="P23:Q23"/>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234</v>
      </c>
      <c r="E7" s="79" t="s">
        <v>532</v>
      </c>
      <c r="F7" s="79"/>
      <c r="G7" s="79"/>
      <c r="H7" s="222"/>
      <c r="I7" s="222"/>
      <c r="J7" s="223"/>
      <c r="K7" s="96"/>
      <c r="L7" s="221"/>
      <c r="M7" s="222"/>
      <c r="N7" s="642" t="s">
        <v>235</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236</v>
      </c>
      <c r="E34" s="79" t="s">
        <v>532</v>
      </c>
      <c r="F34" s="79"/>
      <c r="G34" s="222"/>
      <c r="H34" s="222"/>
      <c r="I34" s="222"/>
      <c r="J34" s="223"/>
      <c r="K34" s="96"/>
      <c r="L34" s="221"/>
      <c r="M34" s="222"/>
      <c r="N34" s="636" t="s">
        <v>237</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lTZMgfxFB0nkoSIWKskCmx6KfE5MthsTf3TYn8E4exWUCg8GCxyCO8o3QiYZvUUWK26aztxBGdSAwa2jQ6EvXg==" saltValue="n2AE5EH9uljJlLWW1VLzt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68" priority="16" operator="equal">
      <formula>"varies"</formula>
    </cfRule>
  </conditionalFormatting>
  <conditionalFormatting sqref="C40:D54">
    <cfRule type="cellIs" dxfId="367" priority="15" operator="equal">
      <formula>"varies"</formula>
    </cfRule>
  </conditionalFormatting>
  <conditionalFormatting sqref="H14:H26">
    <cfRule type="cellIs" dxfId="366" priority="10" operator="equal">
      <formula>"varies"</formula>
    </cfRule>
  </conditionalFormatting>
  <conditionalFormatting sqref="H41:H53">
    <cfRule type="cellIs" dxfId="365" priority="7" operator="equal">
      <formula>"varies"</formula>
    </cfRule>
  </conditionalFormatting>
  <conditionalFormatting sqref="M13:N27">
    <cfRule type="cellIs" dxfId="364" priority="14" operator="equal">
      <formula>"varies"</formula>
    </cfRule>
  </conditionalFormatting>
  <conditionalFormatting sqref="M40:N54">
    <cfRule type="cellIs" dxfId="363" priority="13" operator="equal">
      <formula>"varies"</formula>
    </cfRule>
  </conditionalFormatting>
  <conditionalFormatting sqref="R14:R26">
    <cfRule type="cellIs" dxfId="362" priority="4" operator="equal">
      <formula>"varies"</formula>
    </cfRule>
  </conditionalFormatting>
  <conditionalFormatting sqref="R41:R53">
    <cfRule type="cellIs" dxfId="36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238</v>
      </c>
      <c r="E7" s="79" t="s">
        <v>532</v>
      </c>
      <c r="F7" s="79"/>
      <c r="G7" s="79"/>
      <c r="H7" s="79"/>
      <c r="I7" s="79"/>
      <c r="J7" s="643"/>
      <c r="K7" s="96"/>
      <c r="L7" s="80"/>
      <c r="M7" s="79"/>
      <c r="N7" s="642" t="s">
        <v>239</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240</v>
      </c>
      <c r="E34" s="79" t="s">
        <v>532</v>
      </c>
      <c r="F34" s="79"/>
      <c r="G34" s="79"/>
      <c r="H34" s="79"/>
      <c r="I34" s="79"/>
      <c r="J34" s="643"/>
      <c r="K34" s="96"/>
      <c r="L34" s="80"/>
      <c r="M34" s="79"/>
      <c r="N34" s="642" t="s">
        <v>241</v>
      </c>
      <c r="O34" s="79" t="s">
        <v>532</v>
      </c>
      <c r="P34" s="79"/>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fCvgzf1XZikqi+yZmFszMJ+d2CkYBYMZqDBJx3CpvAeIKIslgaTRrmhuIgW+MNrE4b03JUubRUdiKCvv7gxVrw==" saltValue="f88Hk0/fb2Ly850/lcsMY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60" priority="16" operator="equal">
      <formula>"varies"</formula>
    </cfRule>
  </conditionalFormatting>
  <conditionalFormatting sqref="C40:D54">
    <cfRule type="cellIs" dxfId="359" priority="15" operator="equal">
      <formula>"varies"</formula>
    </cfRule>
  </conditionalFormatting>
  <conditionalFormatting sqref="H14:H26">
    <cfRule type="cellIs" dxfId="358" priority="10" operator="equal">
      <formula>"varies"</formula>
    </cfRule>
  </conditionalFormatting>
  <conditionalFormatting sqref="H41:H53">
    <cfRule type="cellIs" dxfId="357" priority="7" operator="equal">
      <formula>"varies"</formula>
    </cfRule>
  </conditionalFormatting>
  <conditionalFormatting sqref="M13:N27">
    <cfRule type="cellIs" dxfId="356" priority="14" operator="equal">
      <formula>"varies"</formula>
    </cfRule>
  </conditionalFormatting>
  <conditionalFormatting sqref="M40:N54">
    <cfRule type="cellIs" dxfId="355" priority="13" operator="equal">
      <formula>"varies"</formula>
    </cfRule>
  </conditionalFormatting>
  <conditionalFormatting sqref="R14:R26">
    <cfRule type="cellIs" dxfId="354" priority="4" operator="equal">
      <formula>"varies"</formula>
    </cfRule>
  </conditionalFormatting>
  <conditionalFormatting sqref="R41:R53">
    <cfRule type="cellIs" dxfId="353"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9"/>
  <sheetViews>
    <sheetView showGridLines="0" topLeftCell="A17" workbookViewId="0">
      <selection activeCell="D45" sqref="D45"/>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575</v>
      </c>
      <c r="G43" s="694"/>
      <c r="H43" s="694"/>
      <c r="I43" s="695"/>
      <c r="J43" s="278"/>
    </row>
    <row r="44" spans="1:10" ht="41.25" customHeight="1">
      <c r="B44" s="829" t="s">
        <v>951</v>
      </c>
      <c r="C44" s="830" t="s">
        <v>953</v>
      </c>
      <c r="D44" s="830" t="s">
        <v>954</v>
      </c>
      <c r="E44" s="830" t="s">
        <v>956</v>
      </c>
      <c r="F44" s="831" t="s">
        <v>952</v>
      </c>
      <c r="G44" s="832" t="s">
        <v>309</v>
      </c>
      <c r="I44" s="11"/>
      <c r="J44" s="8"/>
    </row>
    <row r="45" spans="1:10" ht="15.75">
      <c r="B45" s="809"/>
      <c r="C45" s="823" t="str">
        <f t="shared" ref="C45:C68" si="0">IF($B45&gt;0,VLOOKUP($B45,Signals,2,FALSE)," ")</f>
        <v xml:space="preserve"> </v>
      </c>
      <c r="D45" s="827" t="str">
        <f t="shared" ref="D45:D68" si="1">IF($B45&gt;0,VLOOKUP($B45,Signals,3,FALSE)," ")</f>
        <v xml:space="preserve"> </v>
      </c>
      <c r="E45" s="427"/>
      <c r="F45" s="826" t="str">
        <f t="shared" ref="F45:F69" si="2">IF(E45="Yes",VLOOKUP(B45,Signals,6,FALSE)," ")</f>
        <v xml:space="preserve"> </v>
      </c>
      <c r="G45" s="825" t="str">
        <f t="shared" ref="G45:G68"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IF($B69&gt;0,VLOOKUP($B69,Signals,2,FALSE)," ")</f>
        <v xml:space="preserve"> </v>
      </c>
      <c r="D69" s="821" t="str">
        <f>IF($B69&gt;0,VLOOKUP($B69,Signals,3,FALSE)," ")</f>
        <v xml:space="preserve"> </v>
      </c>
      <c r="E69" s="425"/>
      <c r="F69" s="821" t="str">
        <f t="shared" si="2"/>
        <v xml:space="preserve"> </v>
      </c>
      <c r="G69" s="820" t="str">
        <f>IF($B69&gt;0,VLOOKUP($B69,Signals,4,FALSE)," ")</f>
        <v xml:space="preserve"> </v>
      </c>
      <c r="H69" s="6"/>
      <c r="I69" s="36"/>
      <c r="J69" s="88"/>
    </row>
  </sheetData>
  <sheetProtection formatCells="0" insertRows="0" autoFilter="0"/>
  <mergeCells count="3">
    <mergeCell ref="J3:J4"/>
    <mergeCell ref="J7:J8"/>
    <mergeCell ref="A47:A59"/>
  </mergeCells>
  <conditionalFormatting sqref="C45:D65">
    <cfRule type="cellIs" dxfId="680" priority="2" operator="equal">
      <formula>"varies"</formula>
    </cfRule>
  </conditionalFormatting>
  <conditionalFormatting sqref="G45:G62">
    <cfRule type="cellIs" dxfId="679" priority="1" operator="equal">
      <formula>"varies"</formula>
    </cfRule>
  </conditionalFormatting>
  <dataValidations count="1">
    <dataValidation type="list" showInputMessage="1" showErrorMessage="1" sqref="E45:E69" xr:uid="{76E5F801-1B86-4391-88A7-D17B99DF010E}">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242</v>
      </c>
      <c r="E7" s="79" t="s">
        <v>532</v>
      </c>
      <c r="F7" s="79"/>
      <c r="G7" s="79"/>
      <c r="H7" s="79"/>
      <c r="I7" s="79"/>
      <c r="J7" s="643"/>
      <c r="K7" s="96"/>
      <c r="L7" s="80"/>
      <c r="M7" s="79"/>
      <c r="N7" s="642" t="s">
        <v>243</v>
      </c>
      <c r="O7" s="79" t="s">
        <v>532</v>
      </c>
      <c r="P7" s="79"/>
      <c r="Q7" s="79"/>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244</v>
      </c>
      <c r="E34" s="79" t="s">
        <v>532</v>
      </c>
      <c r="F34" s="79"/>
      <c r="G34" s="79"/>
      <c r="H34" s="222"/>
      <c r="I34" s="222"/>
      <c r="J34" s="223"/>
      <c r="K34" s="96"/>
      <c r="L34" s="221"/>
      <c r="M34" s="222"/>
      <c r="N34" s="642" t="s">
        <v>245</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QeMSni3NwrqUWHt7cT6TgISrbl7gG8o+GhhKNYY+VIqEVxVQLwHSUpgypYoeVkRaUKJoiYiCLksXkIil7IRtKQ==" saltValue="DwMFtz16TTAuVLd8dRYNw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52" priority="16" operator="equal">
      <formula>"varies"</formula>
    </cfRule>
  </conditionalFormatting>
  <conditionalFormatting sqref="C40:D54">
    <cfRule type="cellIs" dxfId="351" priority="15" operator="equal">
      <formula>"varies"</formula>
    </cfRule>
  </conditionalFormatting>
  <conditionalFormatting sqref="H14:H26">
    <cfRule type="cellIs" dxfId="350" priority="10" operator="equal">
      <formula>"varies"</formula>
    </cfRule>
  </conditionalFormatting>
  <conditionalFormatting sqref="H41:H53">
    <cfRule type="cellIs" dxfId="349" priority="7" operator="equal">
      <formula>"varies"</formula>
    </cfRule>
  </conditionalFormatting>
  <conditionalFormatting sqref="M13:N27">
    <cfRule type="cellIs" dxfId="348" priority="14" operator="equal">
      <formula>"varies"</formula>
    </cfRule>
  </conditionalFormatting>
  <conditionalFormatting sqref="M40:N54">
    <cfRule type="cellIs" dxfId="347" priority="13" operator="equal">
      <formula>"varies"</formula>
    </cfRule>
  </conditionalFormatting>
  <conditionalFormatting sqref="R14:R26">
    <cfRule type="cellIs" dxfId="346" priority="4" operator="equal">
      <formula>"varies"</formula>
    </cfRule>
  </conditionalFormatting>
  <conditionalFormatting sqref="R41:R53">
    <cfRule type="cellIs" dxfId="345"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795</v>
      </c>
      <c r="E7" s="222" t="s">
        <v>532</v>
      </c>
      <c r="F7" s="222"/>
      <c r="G7" s="222"/>
      <c r="H7" s="222"/>
      <c r="I7" s="222"/>
      <c r="J7" s="223"/>
      <c r="K7" s="96"/>
      <c r="L7" s="221"/>
      <c r="M7" s="222"/>
      <c r="N7" s="636" t="s">
        <v>796</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797</v>
      </c>
      <c r="E34" s="222" t="s">
        <v>532</v>
      </c>
      <c r="F34" s="222"/>
      <c r="G34" s="222"/>
      <c r="H34" s="222"/>
      <c r="I34" s="222"/>
      <c r="J34" s="223"/>
      <c r="K34" s="96"/>
      <c r="L34" s="221"/>
      <c r="M34" s="222"/>
      <c r="N34" s="636" t="s">
        <v>798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NfJhINqUB4eGTkL4IyBBF3zQqgzT/Uf/EuyLs+NihUiC/j352ffOl7HU76jnHKYSKojDCtI+S8+luyBEWne+dg==" saltValue="TIwwz3i625GIP0M2+avqG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44" priority="16" operator="equal">
      <formula>"varies"</formula>
    </cfRule>
  </conditionalFormatting>
  <conditionalFormatting sqref="C40:D54">
    <cfRule type="cellIs" dxfId="343" priority="15" operator="equal">
      <formula>"varies"</formula>
    </cfRule>
  </conditionalFormatting>
  <conditionalFormatting sqref="H14:H26">
    <cfRule type="cellIs" dxfId="342" priority="10" operator="equal">
      <formula>"varies"</formula>
    </cfRule>
  </conditionalFormatting>
  <conditionalFormatting sqref="H41:H53">
    <cfRule type="cellIs" dxfId="341" priority="7" operator="equal">
      <formula>"varies"</formula>
    </cfRule>
  </conditionalFormatting>
  <conditionalFormatting sqref="M13:N27">
    <cfRule type="cellIs" dxfId="340" priority="14" operator="equal">
      <formula>"varies"</formula>
    </cfRule>
  </conditionalFormatting>
  <conditionalFormatting sqref="M40:N54">
    <cfRule type="cellIs" dxfId="339" priority="13" operator="equal">
      <formula>"varies"</formula>
    </cfRule>
  </conditionalFormatting>
  <conditionalFormatting sqref="R14:R26">
    <cfRule type="cellIs" dxfId="338" priority="4" operator="equal">
      <formula>"varies"</formula>
    </cfRule>
  </conditionalFormatting>
  <conditionalFormatting sqref="R41:R53">
    <cfRule type="cellIs" dxfId="337"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799</v>
      </c>
      <c r="E7" s="222" t="s">
        <v>532</v>
      </c>
      <c r="F7" s="222"/>
      <c r="G7" s="222"/>
      <c r="H7" s="222"/>
      <c r="I7" s="222"/>
      <c r="J7" s="223"/>
      <c r="K7" s="96"/>
      <c r="L7" s="221"/>
      <c r="M7" s="222"/>
      <c r="N7" s="636" t="s">
        <v>800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801</v>
      </c>
      <c r="E34" s="222" t="s">
        <v>532</v>
      </c>
      <c r="F34" s="222"/>
      <c r="G34" s="222"/>
      <c r="H34" s="222"/>
      <c r="I34" s="222"/>
      <c r="J34" s="223"/>
      <c r="K34" s="96"/>
      <c r="L34" s="221"/>
      <c r="M34" s="222"/>
      <c r="N34" s="636" t="s">
        <v>802</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EpayjzRrjDDcvDin+iXPqSCFrATPSG5W+HBjomapyacUQnUEUgrwaV+xdzrtbKGnhBXYIq2dv2ImLRftynjC1w==" saltValue="W58e8MutSiw0ZEn1AKbA3Q=="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36" priority="16" operator="equal">
      <formula>"varies"</formula>
    </cfRule>
  </conditionalFormatting>
  <conditionalFormatting sqref="C40:D54">
    <cfRule type="cellIs" dxfId="335" priority="15" operator="equal">
      <formula>"varies"</formula>
    </cfRule>
  </conditionalFormatting>
  <conditionalFormatting sqref="H14:H26">
    <cfRule type="cellIs" dxfId="334" priority="10" operator="equal">
      <formula>"varies"</formula>
    </cfRule>
  </conditionalFormatting>
  <conditionalFormatting sqref="H41:H53">
    <cfRule type="cellIs" dxfId="333" priority="7" operator="equal">
      <formula>"varies"</formula>
    </cfRule>
  </conditionalFormatting>
  <conditionalFormatting sqref="M13:N27">
    <cfRule type="cellIs" dxfId="332" priority="14" operator="equal">
      <formula>"varies"</formula>
    </cfRule>
  </conditionalFormatting>
  <conditionalFormatting sqref="M40:N54">
    <cfRule type="cellIs" dxfId="331" priority="13" operator="equal">
      <formula>"varies"</formula>
    </cfRule>
  </conditionalFormatting>
  <conditionalFormatting sqref="R14:R26">
    <cfRule type="cellIs" dxfId="330" priority="4" operator="equal">
      <formula>"varies"</formula>
    </cfRule>
  </conditionalFormatting>
  <conditionalFormatting sqref="R41:R53">
    <cfRule type="cellIs" dxfId="329"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B1:U67"/>
  <sheetViews>
    <sheetView showGridLines="0" workbookViewId="0">
      <selection activeCell="B2" sqref="B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1"/>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42" t="s">
        <v>803</v>
      </c>
      <c r="E7" s="79" t="s">
        <v>532</v>
      </c>
      <c r="F7" s="79"/>
      <c r="G7" s="79"/>
      <c r="H7" s="222"/>
      <c r="I7" s="222"/>
      <c r="J7" s="223"/>
      <c r="K7" s="96"/>
      <c r="L7" s="221"/>
      <c r="M7" s="222"/>
      <c r="N7" s="642" t="s">
        <v>804</v>
      </c>
      <c r="O7" s="79" t="s">
        <v>532</v>
      </c>
      <c r="P7" s="79"/>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450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IF(G28&lt;=1,(G29*0.01064*G28),IF(G28&lt;=4,(G29*0.01064)+((G29*0.00701)*(G28-1)),(G29*0.01064)+(G29*0.00701*3)+((G29*0.0033)*(G28-4))))</f>
        <v>0</v>
      </c>
      <c r="H31" s="1477"/>
      <c r="I31" s="1478" t="e">
        <f>IF(F31&lt;=1,(G31*0.01013*F31),IF(F31&lt;=4,(G31*0.01013)+((G31*0.00668)*(F31-1)),(G31*0.01013)+(G31*0.00668*3)+((G31*0.00314)*(F31-4))))</f>
        <v>#VALUE!</v>
      </c>
      <c r="J31" s="113"/>
      <c r="K31" s="109"/>
      <c r="L31" s="24" t="s">
        <v>529</v>
      </c>
      <c r="M31" s="48"/>
      <c r="N31" s="21"/>
      <c r="O31" s="21"/>
      <c r="P31" s="142" t="s">
        <v>661</v>
      </c>
      <c r="Q31" s="1477">
        <f>IF(Q28&lt;=1,(Q29*0.01064*Q28),IF(Q28&lt;=4,(Q29*0.01064)+((Q29*0.00701)*(Q28-1)),(Q29*0.01064)+(Q29*0.00701*3)+((Q29*0.0033)*(Q28-4))))</f>
        <v>0</v>
      </c>
      <c r="R31" s="1477"/>
      <c r="S31" s="1478" t="e">
        <f>IF(P31&lt;=1,(Q31*0.01013*P31),IF(P31&lt;=4,(Q31*0.01013)+((Q31*0.00668)*(P31-1)),(Q31*0.01013)+(Q31*0.00668*3)+((Q31*0.00314)*(P31-4))))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42" t="s">
        <v>805</v>
      </c>
      <c r="E34" s="79" t="s">
        <v>532</v>
      </c>
      <c r="F34" s="79"/>
      <c r="G34" s="79"/>
      <c r="H34" s="222"/>
      <c r="I34" s="222"/>
      <c r="J34" s="223"/>
      <c r="K34" s="96"/>
      <c r="L34" s="221"/>
      <c r="M34" s="222"/>
      <c r="N34" s="642" t="s">
        <v>806</v>
      </c>
      <c r="O34" s="79" t="s">
        <v>532</v>
      </c>
      <c r="P34" s="79"/>
      <c r="Q34" s="79"/>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IF(G55&lt;=1,(G56*0.01064*G55),IF(G55&lt;=4,(G56*0.01064)+((G56*0.00701)*(G55-1)),(G56*0.01064)+(G56*0.00701*3)+((G56*0.0033)*(G55-4))))</f>
        <v>0</v>
      </c>
      <c r="H58" s="1477"/>
      <c r="I58" s="1478" t="e">
        <f>IF(F58&lt;=1,(G58*0.01013*F58),IF(F58&lt;=4,(G58*0.01013)+((G58*0.00668)*(F58-1)),(G58*0.01013)+(G58*0.00668*3)+((G58*0.00314)*(F58-4))))</f>
        <v>#VALUE!</v>
      </c>
      <c r="J58" s="113"/>
      <c r="K58" s="109"/>
      <c r="L58" s="24" t="s">
        <v>528</v>
      </c>
      <c r="M58" s="48"/>
      <c r="N58" s="21"/>
      <c r="O58" s="21"/>
      <c r="P58" s="142" t="s">
        <v>661</v>
      </c>
      <c r="Q58" s="1477">
        <f>IF(Q55&lt;=1,(Q56*0.01064*Q55),IF(Q55&lt;=4,(Q56*0.01064)+((Q56*0.00701)*(Q55-1)),(Q56*0.01064)+(Q56*0.00701*3)+((Q56*0.0033)*(Q55-4))))</f>
        <v>0</v>
      </c>
      <c r="R58" s="1477"/>
      <c r="S58" s="1478" t="e">
        <f>IF(P58&lt;=1,(Q58*0.01013*P58),IF(P58&lt;=4,(Q58*0.01013)+((Q58*0.00668)*(P58-1)),(Q58*0.01013)+(Q58*0.00668*3)+((Q58*0.00314)*(P58-4))))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0"/>
      <c r="R61" s="1490"/>
      <c r="S61" s="1491"/>
      <c r="T61" s="11"/>
      <c r="U61" s="115"/>
    </row>
    <row r="62" spans="2:21" ht="12" customHeight="1">
      <c r="B62" s="136" t="s">
        <v>465</v>
      </c>
      <c r="C62" s="26"/>
      <c r="D62" s="21"/>
      <c r="E62" s="21"/>
      <c r="F62" s="21"/>
      <c r="G62" s="21"/>
      <c r="H62" s="21"/>
      <c r="I62" s="21"/>
      <c r="J62" s="21"/>
      <c r="K62" s="21"/>
      <c r="L62" s="21"/>
      <c r="M62" s="21"/>
      <c r="N62" s="21"/>
      <c r="O62" s="21"/>
      <c r="P62" s="145" t="s">
        <v>661</v>
      </c>
      <c r="Q62" s="1492"/>
      <c r="R62" s="1492"/>
      <c r="S62" s="1493"/>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p4wX2QrZDBHoXGHhOX71azOXnXrcJwFx1xMSlXYQgDvFph1JtDCU/3OjUcgAnbAVIl/4h6j+JomOU6nG3MDTfg==" saltValue="qqroVAgrhcanLl6Nr7c8eA==" spinCount="100000" sheet="1" objects="1" scenarios="1"/>
  <mergeCells count="154">
    <mergeCell ref="Q61:S62"/>
    <mergeCell ref="F54:G54"/>
    <mergeCell ref="I54:J54"/>
    <mergeCell ref="P54:Q54"/>
    <mergeCell ref="S54:T54"/>
    <mergeCell ref="G55:I55"/>
    <mergeCell ref="G58:I58"/>
    <mergeCell ref="Q58:S58"/>
    <mergeCell ref="G57:I57"/>
    <mergeCell ref="Q56:S56"/>
    <mergeCell ref="Q55:S55"/>
    <mergeCell ref="G56:I56"/>
    <mergeCell ref="F53:G53"/>
    <mergeCell ref="I53:J53"/>
    <mergeCell ref="P53:Q53"/>
    <mergeCell ref="S53:T53"/>
    <mergeCell ref="P51:Q51"/>
    <mergeCell ref="S51:T51"/>
    <mergeCell ref="F51:G51"/>
    <mergeCell ref="S50:T50"/>
    <mergeCell ref="F52:G52"/>
    <mergeCell ref="I52:J52"/>
    <mergeCell ref="P52:Q52"/>
    <mergeCell ref="I51:J51"/>
    <mergeCell ref="F50:G50"/>
    <mergeCell ref="I50:J50"/>
    <mergeCell ref="P50:Q50"/>
    <mergeCell ref="S52:T52"/>
    <mergeCell ref="F47:G47"/>
    <mergeCell ref="I47:J47"/>
    <mergeCell ref="F48:G48"/>
    <mergeCell ref="I48:J48"/>
    <mergeCell ref="P48:Q48"/>
    <mergeCell ref="S48:T48"/>
    <mergeCell ref="F49:G49"/>
    <mergeCell ref="I49:J49"/>
    <mergeCell ref="P43:Q43"/>
    <mergeCell ref="S43:T43"/>
    <mergeCell ref="P49:Q49"/>
    <mergeCell ref="S49:T49"/>
    <mergeCell ref="F46:G46"/>
    <mergeCell ref="I46:J46"/>
    <mergeCell ref="P46:Q46"/>
    <mergeCell ref="S46:T46"/>
    <mergeCell ref="P47:Q47"/>
    <mergeCell ref="S47:T47"/>
    <mergeCell ref="P45:Q45"/>
    <mergeCell ref="S45:T45"/>
    <mergeCell ref="F45:G45"/>
    <mergeCell ref="I45:J45"/>
    <mergeCell ref="S40:T40"/>
    <mergeCell ref="P40:Q40"/>
    <mergeCell ref="P44:Q44"/>
    <mergeCell ref="S44:T44"/>
    <mergeCell ref="P42:Q42"/>
    <mergeCell ref="S42:T42"/>
    <mergeCell ref="F41:G41"/>
    <mergeCell ref="F42:G42"/>
    <mergeCell ref="I42:J42"/>
    <mergeCell ref="I41:J41"/>
    <mergeCell ref="P41:Q41"/>
    <mergeCell ref="S41:T41"/>
    <mergeCell ref="F44:G44"/>
    <mergeCell ref="I44:J44"/>
    <mergeCell ref="F40:G40"/>
    <mergeCell ref="I40:J40"/>
    <mergeCell ref="F43:G43"/>
    <mergeCell ref="I43:J43"/>
    <mergeCell ref="I26:J26"/>
    <mergeCell ref="F39:G39"/>
    <mergeCell ref="I39:J39"/>
    <mergeCell ref="Q28:S28"/>
    <mergeCell ref="G29:I29"/>
    <mergeCell ref="Q29:S29"/>
    <mergeCell ref="F27:G27"/>
    <mergeCell ref="I27:J27"/>
    <mergeCell ref="P27:Q27"/>
    <mergeCell ref="L37:S37"/>
    <mergeCell ref="D35:I35"/>
    <mergeCell ref="N35:S35"/>
    <mergeCell ref="B37:I37"/>
    <mergeCell ref="P39:Q39"/>
    <mergeCell ref="S39:T39"/>
    <mergeCell ref="I25:J25"/>
    <mergeCell ref="P25:Q25"/>
    <mergeCell ref="Q31:S31"/>
    <mergeCell ref="G31:I31"/>
    <mergeCell ref="G30:I30"/>
    <mergeCell ref="S25:T25"/>
    <mergeCell ref="F25:G25"/>
    <mergeCell ref="F12:G12"/>
    <mergeCell ref="S27:T27"/>
    <mergeCell ref="G28:I28"/>
    <mergeCell ref="S24:T24"/>
    <mergeCell ref="F26:G26"/>
    <mergeCell ref="P26:Q26"/>
    <mergeCell ref="S26:T26"/>
    <mergeCell ref="F24:G24"/>
    <mergeCell ref="I24:J24"/>
    <mergeCell ref="P24:Q24"/>
    <mergeCell ref="F23:G23"/>
    <mergeCell ref="I23:J23"/>
    <mergeCell ref="P23:Q23"/>
    <mergeCell ref="S23:T23"/>
    <mergeCell ref="F13:G13"/>
    <mergeCell ref="S21:T21"/>
    <mergeCell ref="F21:G21"/>
    <mergeCell ref="I21:J21"/>
    <mergeCell ref="P21:Q21"/>
    <mergeCell ref="F19:G19"/>
    <mergeCell ref="I19:J19"/>
    <mergeCell ref="S19:T19"/>
    <mergeCell ref="S20:T20"/>
    <mergeCell ref="F20:G20"/>
    <mergeCell ref="U3:U4"/>
    <mergeCell ref="B6:T6"/>
    <mergeCell ref="U6:U8"/>
    <mergeCell ref="D8:I8"/>
    <mergeCell ref="N8:S8"/>
    <mergeCell ref="B10:I10"/>
    <mergeCell ref="L10:S10"/>
    <mergeCell ref="F15:G15"/>
    <mergeCell ref="I15:J15"/>
    <mergeCell ref="S17:T17"/>
    <mergeCell ref="S18:T18"/>
    <mergeCell ref="F17:G17"/>
    <mergeCell ref="I17:J17"/>
    <mergeCell ref="P17:Q17"/>
    <mergeCell ref="P18:Q18"/>
    <mergeCell ref="P15:Q15"/>
    <mergeCell ref="F22:G22"/>
    <mergeCell ref="I22:J22"/>
    <mergeCell ref="P22:Q22"/>
    <mergeCell ref="S22:T22"/>
    <mergeCell ref="I12:J12"/>
    <mergeCell ref="P12:Q12"/>
    <mergeCell ref="S12:T12"/>
    <mergeCell ref="P13:Q13"/>
    <mergeCell ref="I13:J13"/>
    <mergeCell ref="S13:T13"/>
    <mergeCell ref="F16:G16"/>
    <mergeCell ref="I16:J16"/>
    <mergeCell ref="P16:Q16"/>
    <mergeCell ref="S15:T15"/>
    <mergeCell ref="F14:G14"/>
    <mergeCell ref="I14:J14"/>
    <mergeCell ref="P14:Q14"/>
    <mergeCell ref="P19:Q19"/>
    <mergeCell ref="I20:J20"/>
    <mergeCell ref="P20:Q20"/>
    <mergeCell ref="S16:T16"/>
    <mergeCell ref="F18:G18"/>
    <mergeCell ref="I18:J18"/>
    <mergeCell ref="S14:T14"/>
  </mergeCells>
  <conditionalFormatting sqref="C13:D27">
    <cfRule type="cellIs" dxfId="328" priority="16" operator="equal">
      <formula>"varies"</formula>
    </cfRule>
  </conditionalFormatting>
  <conditionalFormatting sqref="C40:D54">
    <cfRule type="cellIs" dxfId="327" priority="15" operator="equal">
      <formula>"varies"</formula>
    </cfRule>
  </conditionalFormatting>
  <conditionalFormatting sqref="H14:H26">
    <cfRule type="cellIs" dxfId="326" priority="10" operator="equal">
      <formula>"varies"</formula>
    </cfRule>
  </conditionalFormatting>
  <conditionalFormatting sqref="H41:H53">
    <cfRule type="cellIs" dxfId="325" priority="7" operator="equal">
      <formula>"varies"</formula>
    </cfRule>
  </conditionalFormatting>
  <conditionalFormatting sqref="M13:N27">
    <cfRule type="cellIs" dxfId="324" priority="14" operator="equal">
      <formula>"varies"</formula>
    </cfRule>
  </conditionalFormatting>
  <conditionalFormatting sqref="M40:N54">
    <cfRule type="cellIs" dxfId="323" priority="13" operator="equal">
      <formula>"varies"</formula>
    </cfRule>
  </conditionalFormatting>
  <conditionalFormatting sqref="R14:R26">
    <cfRule type="cellIs" dxfId="322" priority="4" operator="equal">
      <formula>"varies"</formula>
    </cfRule>
  </conditionalFormatting>
  <conditionalFormatting sqref="R41:R53">
    <cfRule type="cellIs" dxfId="321"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533</v>
      </c>
      <c r="E7" s="222" t="s">
        <v>532</v>
      </c>
      <c r="F7" s="222"/>
      <c r="G7" s="222"/>
      <c r="H7" s="222"/>
      <c r="I7" s="222"/>
      <c r="J7" s="223"/>
      <c r="K7" s="96"/>
      <c r="L7" s="221"/>
      <c r="M7" s="222"/>
      <c r="N7" s="636" t="s">
        <v>534</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535</v>
      </c>
      <c r="E34" s="222" t="s">
        <v>532</v>
      </c>
      <c r="F34" s="222"/>
      <c r="G34" s="222"/>
      <c r="H34" s="222"/>
      <c r="I34" s="222"/>
      <c r="J34" s="223"/>
      <c r="K34" s="96"/>
      <c r="L34" s="221"/>
      <c r="M34" s="222"/>
      <c r="N34" s="636" t="s">
        <v>536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618"/>
      <c r="T60" s="4"/>
      <c r="U60" s="115"/>
    </row>
    <row r="61" spans="2:21" ht="15.75">
      <c r="B61" s="24" t="s">
        <v>531</v>
      </c>
      <c r="C61" s="48"/>
      <c r="D61" s="21"/>
      <c r="E61" s="21"/>
      <c r="F61" s="21"/>
      <c r="G61" s="21"/>
      <c r="H61" s="21"/>
      <c r="I61" s="21"/>
      <c r="J61" s="21"/>
      <c r="K61" s="21"/>
      <c r="L61" s="21"/>
      <c r="M61" s="21"/>
      <c r="N61" s="21"/>
      <c r="O61" s="21"/>
      <c r="P61" s="110"/>
      <c r="Q61" s="1485">
        <f>G31+Q31+G58+Q58+'Pg 19 - 3.75 Fee Part 8 (2)'!G31+'Pg 19 - 3.75 Fee Part 8 (2)'!Q31+'Pg 19 - 3.75 Fee Part 8 (2)'!G58+'Pg 19 - 3.75 Fee Part 8 (2)'!Q58+'Pg 19 - 3.75 Fee Part 8 (3)'!G31+'Pg 19 - 3.75 Fee Part 8 (3)'!Q31+'Pg 19 - 3.75 Fee Part 8 (3)'!G58+'Pg 19 - 3.75 Fee Part 8 (3)'!Q58+'Pg 19 - 3.75 Fee Part 8 (4)'!G31+'Pg 19 - 3.75 Fee Part 8 (4)'!Q31+'Pg 19 - 3.75 Fee Part 8 (4)'!G58+'Pg 19 - 3.75 Fee Part 8 (4)'!Q58+'Pg 19 - 3.75 Fee Part 8 (5)'!G31+'Pg 19 - 3.75 Fee Part 8 (5)'!Q31+'Pg 19 - 3.75 Fee Part 8 (5)'!G58+'Pg 19 - 3.75 Fee Part 8 (5)'!Q58+'Pg 19 - 3.75 Fee Part 8 (6)'!G31+'Pg 19 - 3.75 Fee Part 8 (6)'!Q31+'Pg 19 - 3.75 Fee Part 8 (6)'!G58+'Pg 19 - 3.75 Fee Part 8 (6)'!Q58+'Pg 19 - 3.75 Fee Part 8 (7)'!G31+'Pg 19 - 3.75 Fee Part 8 (7)'!Q31+'Pg 19 - 3.75 Fee Part 8 (7)'!G58+'Pg 19 - 3.75 Fee Part 8 (7)'!Q58+'Pg 19 - 3.75 Fee Part 8 (8)'!G31+'Pg 19 - 3.75 Fee Part 8 (8)'!Q31+'Pg 19 - 3.75 Fee Part 8 (8)'!G58+'Pg 19 - 3.75 Fee Part 8 (8)'!Q58+'Pg 19 - 3.75 Fee Part 8 (9)'!G31+'Pg 19 - 3.75 Fee Part 8 (9)'!Q31+'Pg 19 - 3.75 Fee Part 8 (9)'!G58+'Pg 19 - 3.75 Fee Part 8 (9)'!Q58+'Pg 19 - 3.75 Fee Part 8 (10)'!G31+'Pg 19 - 3.75 Fee Part 8 (10)'!Q31+'Pg 19 - 3.75 Fee Part 8 (10)'!G58+'Pg 19 - 3.75 Fee Part 8 (10)'!Q58+'Pg 19 - 3.75 Fee Part 8 (11)'!G31+'Pg 19 - 3.75 Fee Part 8 (11)'!Q31+'Pg 19 - 3.75 Fee Part 8 (11)'!G58+'Pg 19 - 3.75 Fee Part 8 (11)'!Q58+'Pg 19 - 3.75 Fee Part 8 (12)'!G31+'Pg 19 - 3.75 Fee Part 8 (12)'!Q31+'Pg 19 - 3.75 Fee Part 8 (12)'!G58+'Pg 19 - 3.75 Fee Part 8 (12)'!Q58+'Pg 19 - 3.75 Fee Part 8 (13)'!G31+'Pg 19 - 3.75 Fee Part 8 (13)'!Q31+'Pg 19 - 3.75 Fee Part 8 (13)'!G58+'Pg 19 - 3.75 Fee Part 8 (13)'!Q58+'Pg 19 - 3.75 Fee Part 8 (14)'!G31+'Pg 19 - 3.75 Fee Part 8 (14)'!G58+'Pg 19 - 3.75 Fee Part 8 (14)'!Q31+'Pg 19 - 3.75 Fee Part 8 (14)'!Q58+'Pg 19 - 3.75 Fee Part 8 (15)'!G31+'Pg 19 - 3.75 Fee Part 8 (15)'!Q31+'Pg 19 - 3.75 Fee Part 8 (15)'!G58+'Pg 19 - 3.75 Fee Part 8 (15)'!Q58+'Pg 19 - 3.75 Fee Part 8 (16)'!G31+'Pg 19 - 3.75 Fee Part 8 (16)'!Q31+'Pg 19 - 3.75 Fee Part 8 (16)'!G58+'Pg 19 - 3.75 Fee Part 8 (16)'!Q58+'Pg 19 - 3.75 Fee Part 8 (17)'!G31+'Pg 19 - 3.75 Fee Part 8 (17)'!Q31+'Pg 19 - 3.75 Fee Part 8 (17)'!G58+'Pg 19 - 3.75 Fee Part 8 (17)'!Q58+'Pg 19 - 3.75 Fee Part 8 (18)'!G31+'Pg 19 - 3.75 Fee Part 8 (18)'!Q31+'Pg 19 - 3.75 Fee Part 8 (18)'!G58+'Pg 19 - 3.75 Fee Part 8 (18)'!Q58+'Pg 19 - 3.75 Fee Part 8 (19)'!G31+'Pg 19 - 3.75 Fee Part 8 (19)'!Q31+'Pg 19 - 3.75 Fee Part 8 (19)'!G58+'Pg 19 - 3.75 Fee Part 8 (19)'!Q58+'Pg 19 - 3.75 Fee Part 8 (20)'!G31+'Pg 19 - 3.75 Fee Part 8 (20)'!Q31+'Pg 19 - 3.75 Fee Part 8 (20)'!G58+'Pg 19 - 3.75 Fee Part 8 (20)'!Q58+'Pg 19 - 3.75 Fee Part 8 (21)'!G31+'Pg 19 - 3.75 Fee Part 8 (21)'!Q31+'Pg 19 - 3.75 Fee Part 8 (21)'!G58+'Pg 19 - 3.75 Fee Part 8 (21)'!Q58+'Pg 19 - 3.75 Fee Part 8 (22)'!G31+'Pg 19 - 3.75 Fee Part 8 (22)'!Q31+'Pg 19 - 3.75 Fee Part 8 (22)'!G58+'Pg 19 - 3.75 Fee Part 8 (22)'!Q58+'Pg 19 - 3.75 Fee Part 8 (23)'!G31+'Pg 19 - 3.75 Fee Part 8 (23)'!Q31+'Pg 19 - 3.75 Fee Part 8 (23)'!G58+'Pg 19 - 3.75 Fee Part 8 (23)'!Q58+'Pg 19 - 3.75 Fee Part 8 (24)'!G31+'Pg 19 - 3.75 Fee Part 8 (24)'!Q31+'Pg 19 - 3.75 Fee Part 8 (24)'!G58+'Pg 19 - 3.75 Fee Part 8 (24)'!Q58+'Pg 19 - 3.75 Fee Part 8 (25)'!G31+'Pg 19 - 3.75 Fee Part 8 (25)'!Q31+'Pg 19 - 3.75 Fee Part 8 (25)'!G58+'Pg 19 - 3.75 Fee Part 8 (25)'!Q58+'Pg 19 - 3.75 Fee Part 8 (26)'!G31+'Pg 19 - 3.75 Fee Part 8 (26)'!Q31+'Pg 19 - 3.75 Fee Part 8 (26)'!G58+'Pg 19 - 3.75 Fee Part 8 (26)'!Q58+'Pg 19 - 3.75 Fee Part 8 (27)'!G31+'Pg 19 - 3.75 Fee Part 8 (27)'!Q31+'Pg 19 - 3.75 Fee Part 8 (27)'!G58+'Pg 19 - 3.75 Fee Part 8 (27)'!Q58+'Pg 19 - 3.75 Fee Part 8 (28)'!G31+'Pg 19 - 3.75 Fee Part 8 (28)'!Q31+'Pg 19 - 3.75 Fee Part 8 (28)'!G58+'Pg 19 - 3.75 Fee Part 8 (28)'!Q58+'Pg 19 - 3.75 Fee Part 8 (29)'!G31+'Pg 19 - 3.75 Fee Part 8 (29)'!Q31+'Pg 19 - 3.75 Fee Part 8 (29)'!G58+'Pg 19 - 3.75 Fee Part 8 (29)'!Q58+'Pg 19 - 3.75 Fee Part 8 (30)'!G31+'Pg 19 - 3.75 Fee Part 8 (30)'!Q31+'Pg 19 - 3.75 Fee Part 8 (30)'!G58+'Pg 19 - 3.75 Fee Part 8 (30)'!Q58+'Pg 19 - 3.75 Fee Part 8 (31)'!G31+'Pg 19 - 3.75 Fee Part 8 (31)'!Q31+'Pg 19 - 3.75 Fee Part 8 (31)'!G58+'Pg 19 - 3.75 Fee Part 8 (31)'!Q58+'Pg 19 - 3.75 Fee Part 8 (32)'!G31+'Pg 19 - 3.75 Fee Part 8 (32)'!Q31+'Pg 19 - 3.75 Fee Part 8 (32)'!G58+'Pg 19 - 3.75 Fee Part 8 (32)'!Q58+'Pg 19 - 3.75 Fee Part 8 (33)'!G31+'Pg 19 - 3.75 Fee Part 8 (33)'!Q31+'Pg 19 - 3.75 Fee Part 8 (33)'!G58+'Pg 19 - 3.75 Fee Part 8 (33)'!Q58+'Pg 19 - 3.75 Fee Part 8 (34)'!G31+'Pg 19 - 3.75 Fee Part 8 (34)'!Q31+'Pg 19 - 3.75 Fee Part 8 (34)'!G58+'Pg 19 - 3.75 Fee Part 8 (34)'!Q58+'Pg 19 - 3.75 Fee Part 8 (35)'!G31+'Pg 19 - 3.75 Fee Part 8 (35)'!Q31+'Pg 19 - 3.75 Fee Part 8 (35)'!G58+'Pg 19 - 3.75 Fee Part 8 (35)'!Q58+'Pg 19 - 3.75 Fee Part 8 (36)'!G31+'Pg 19 - 3.75 Fee Part 8 (36)'!Q31+'Pg 19 - 3.75 Fee Part 8 (36)'!G58+'Pg 19 - 3.75 Fee Part 8 (36)'!Q58+'Pg 19 - 3.75 Fee Part 8 (37)'!G31+'Pg 19 - 3.75 Fee Part 8 (37)'!Q31+'Pg 19 - 3.75 Fee Part 8 (37)'!G58+'Pg 19 - 3.75 Fee Part 8 (37)'!Q58+'Pg 19 - 3.75 Fee Part 8 (38)'!G31+'Pg 19 - 3.75 Fee Part 8 (38)'!Q31+'Pg 19 - 3.75 Fee Part 8 (38)'!G58+'Pg 19 - 3.75 Fee Part 8 (38)'!Q58+'Pg 19 - 3.75 Fee Part 8 (39)'!G31+'Pg 19 - 3.75 Fee Part 8 (39)'!Q31+'Pg 19 - 3.75 Fee Part 8 (39)'!G58+'Pg 19 - 3.75 Fee Part 8 (39)'!Q58+'Pg 19 - 3.75 Fee Part 8 (40)'!G31+'Pg 19 - 3.75 Fee Part 8 (40)'!Q31+'Pg 19 - 3.75 Fee Part 8 (40)'!G58+'Pg 19 - 3.75 Fee Part 8 (40)'!Q58</f>
        <v>0</v>
      </c>
      <c r="R61" s="948"/>
      <c r="S61" s="949"/>
      <c r="T61" s="11"/>
      <c r="U61" s="115"/>
    </row>
    <row r="62" spans="2:21" ht="12" customHeight="1">
      <c r="B62" s="136" t="s">
        <v>465</v>
      </c>
      <c r="C62" s="26"/>
      <c r="D62" s="21"/>
      <c r="E62" s="21"/>
      <c r="F62" s="21"/>
      <c r="G62" s="21"/>
      <c r="H62" s="21"/>
      <c r="I62" s="21"/>
      <c r="J62" s="21"/>
      <c r="K62" s="21"/>
      <c r="L62" s="21"/>
      <c r="M62" s="21"/>
      <c r="N62" s="21"/>
      <c r="O62" s="21"/>
      <c r="P62" s="145" t="s">
        <v>661</v>
      </c>
      <c r="Q62" s="1486"/>
      <c r="R62" s="1486"/>
      <c r="S62" s="1487"/>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1484">
        <f>G29+Q29+G56+Q56+'Pg 19 - 3.75 Fee Part 8 (2)'!Q29+'Pg 19 - 3.75 Fee Part 8 (2)'!G29+'Pg 19 - 3.75 Fee Part 8 (2)'!G56+'Pg 19 - 3.75 Fee Part 8 (2)'!Q56+'Pg 19 - 3.75 Fee Part 8 (3)'!G29+'Pg 19 - 3.75 Fee Part 8 (3)'!Q29+'Pg 19 - 3.75 Fee Part 8 (3)'!G56+'Pg 19 - 3.75 Fee Part 8 (3)'!Q56+'Pg 19 - 3.75 Fee Part 8 (4)'!G29+'Pg 19 - 3.75 Fee Part 8 (4)'!Q29+'Pg 19 - 3.75 Fee Part 8 (4)'!G56+'Pg 19 - 3.75 Fee Part 8 (4)'!Q56+'Pg 19 - 3.75 Fee Part 8 (5)'!G29+'Pg 19 - 3.75 Fee Part 8 (5)'!Q29+'Pg 19 - 3.75 Fee Part 8 (5)'!G56+'Pg 19 - 3.75 Fee Part 8 (5)'!Q56+'Pg 19 - 3.75 Fee Part 8 (6)'!G29+'Pg 19 - 3.75 Fee Part 8 (6)'!Q29+'Pg 19 - 3.75 Fee Part 8 (6)'!G56+'Pg 19 - 3.75 Fee Part 8 (6)'!Q56+'Pg 19 - 3.75 Fee Part 8 (7)'!G29+'Pg 19 - 3.75 Fee Part 8 (7)'!Q29+'Pg 19 - 3.75 Fee Part 8 (7)'!G56+'Pg 19 - 3.75 Fee Part 8 (7)'!Q56+'Pg 19 - 3.75 Fee Part 8 (8)'!G29+'Pg 19 - 3.75 Fee Part 8 (8)'!Q29+'Pg 19 - 3.75 Fee Part 8 (8)'!G56+'Pg 19 - 3.75 Fee Part 8 (8)'!Q56+'Pg 19 - 3.75 Fee Part 8 (9)'!G29+'Pg 19 - 3.75 Fee Part 8 (9)'!Q29+'Pg 19 - 3.75 Fee Part 8 (9)'!G56+'Pg 19 - 3.75 Fee Part 8 (9)'!Q56+'Pg 19 - 3.75 Fee Part 8 (10)'!G29+'Pg 19 - 3.75 Fee Part 8 (10)'!Q29+'Pg 19 - 3.75 Fee Part 8 (10)'!G56+'Pg 19 - 3.75 Fee Part 8 (10)'!Q56+'Pg 19 - 3.75 Fee Part 8 (11)'!G29+'Pg 19 - 3.75 Fee Part 8 (11)'!Q29+'Pg 19 - 3.75 Fee Part 8 (11)'!G56+'Pg 19 - 3.75 Fee Part 8 (11)'!Q56+'Pg 19 - 3.75 Fee Part 8 (12)'!G29+'Pg 19 - 3.75 Fee Part 8 (12)'!Q29+'Pg 19 - 3.75 Fee Part 8 (12)'!G56+'Pg 19 - 3.75 Fee Part 8 (12)'!Q56+'Pg 19 - 3.75 Fee Part 8 (13)'!G29+'Pg 19 - 3.75 Fee Part 8 (13)'!Q29+'Pg 19 - 3.75 Fee Part 8 (13)'!G56+'Pg 19 - 3.75 Fee Part 8 (13)'!Q56+'Pg 19 - 3.75 Fee Part 8 (14)'!G29+'Pg 19 - 3.75 Fee Part 8 (14)'!Q29+'Pg 19 - 3.75 Fee Part 8 (14)'!G56+'Pg 19 - 3.75 Fee Part 8 (14)'!Q56+'Pg 19 - 3.75 Fee Part 8 (15)'!G29+'Pg 19 - 3.75 Fee Part 8 (15)'!Q29+'Pg 19 - 3.75 Fee Part 8 (15)'!G56+'Pg 19 - 3.75 Fee Part 8 (15)'!Q56+'Pg 19 - 3.75 Fee Part 8 (16)'!G29+'Pg 19 - 3.75 Fee Part 8 (16)'!Q29+'Pg 19 - 3.75 Fee Part 8 (16)'!G56+'Pg 19 - 3.75 Fee Part 8 (16)'!Q56+'Pg 19 - 3.75 Fee Part 8 (17)'!G29+'Pg 19 - 3.75 Fee Part 8 (17)'!Q29+'Pg 19 - 3.75 Fee Part 8 (17)'!G56+'Pg 19 - 3.75 Fee Part 8 (17)'!Q56+'Pg 19 - 3.75 Fee Part 8 (18)'!G29+'Pg 19 - 3.75 Fee Part 8 (18)'!Q29+'Pg 19 - 3.75 Fee Part 8 (18)'!G56+'Pg 19 - 3.75 Fee Part 8 (18)'!Q56+'Pg 19 - 3.75 Fee Part 8 (19)'!G29+'Pg 19 - 3.75 Fee Part 8 (19)'!Q29+'Pg 19 - 3.75 Fee Part 8 (19)'!G56+'Pg 19 - 3.75 Fee Part 8 (19)'!Q56+'Pg 19 - 3.75 Fee Part 8 (20)'!G29+'Pg 19 - 3.75 Fee Part 8 (20)'!Q29+'Pg 19 - 3.75 Fee Part 8 (20)'!G56+'Pg 19 - 3.75 Fee Part 8 (20)'!Q56+'Pg 19 - 3.75 Fee Part 8 (21)'!G29+'Pg 19 - 3.75 Fee Part 8 (21)'!Q29+'Pg 19 - 3.75 Fee Part 8 (21)'!G56+'Pg 19 - 3.75 Fee Part 8 (21)'!Q56+'Pg 19 - 3.75 Fee Part 8 (22)'!G29+'Pg 19 - 3.75 Fee Part 8 (22)'!Q29+'Pg 19 - 3.75 Fee Part 8 (22)'!G56+'Pg 19 - 3.75 Fee Part 8 (22)'!Q56+'Pg 19 - 3.75 Fee Part 8 (23)'!G29+'Pg 19 - 3.75 Fee Part 8 (23)'!Q29+'Pg 19 - 3.75 Fee Part 8 (23)'!G56+'Pg 19 - 3.75 Fee Part 8 (23)'!Q56+'Pg 19 - 3.75 Fee Part 8 (24)'!G29+'Pg 19 - 3.75 Fee Part 8 (24)'!Q29+'Pg 19 - 3.75 Fee Part 8 (24)'!G56+'Pg 19 - 3.75 Fee Part 8 (24)'!Q56+'Pg 19 - 3.75 Fee Part 8 (25)'!G29+'Pg 19 - 3.75 Fee Part 8 (25)'!Q29+'Pg 19 - 3.75 Fee Part 8 (25)'!G56+'Pg 19 - 3.75 Fee Part 8 (25)'!Q56+'Pg 19 - 3.75 Fee Part 8 (26)'!G29+'Pg 19 - 3.75 Fee Part 8 (26)'!Q29+'Pg 19 - 3.75 Fee Part 8 (26)'!G56+'Pg 19 - 3.75 Fee Part 8 (26)'!Q56+'Pg 19 - 3.75 Fee Part 8 (27)'!G29+'Pg 19 - 3.75 Fee Part 8 (27)'!Q29+'Pg 19 - 3.75 Fee Part 8 (27)'!G56+'Pg 19 - 3.75 Fee Part 8 (27)'!Q56+'Pg 19 - 3.75 Fee Part 8 (28)'!G29+'Pg 19 - 3.75 Fee Part 8 (28)'!Q29+'Pg 19 - 3.75 Fee Part 8 (28)'!G56+'Pg 19 - 3.75 Fee Part 8 (28)'!Q56+'Pg 19 - 3.75 Fee Part 8 (29)'!G29+'Pg 19 - 3.75 Fee Part 8 (29)'!Q29+'Pg 19 - 3.75 Fee Part 8 (29)'!G56+'Pg 19 - 3.75 Fee Part 8 (29)'!Q56+'Pg 19 - 3.75 Fee Part 8 (30)'!G29+'Pg 19 - 3.75 Fee Part 8 (30)'!Q29+'Pg 19 - 3.75 Fee Part 8 (30)'!G56+'Pg 19 - 3.75 Fee Part 8 (30)'!Q56+'Pg 19 - 3.75 Fee Part 8 (31)'!G29+'Pg 19 - 3.75 Fee Part 8 (31)'!Q29+'Pg 19 - 3.75 Fee Part 8 (31)'!G56+'Pg 19 - 3.75 Fee Part 8 (31)'!Q56+'Pg 19 - 3.75 Fee Part 8 (32)'!G29+'Pg 19 - 3.75 Fee Part 8 (32)'!Q29+'Pg 19 - 3.75 Fee Part 8 (32)'!G56+'Pg 19 - 3.75 Fee Part 8 (32)'!Q56+'Pg 19 - 3.75 Fee Part 8 (33)'!G29+'Pg 19 - 3.75 Fee Part 8 (33)'!Q29+'Pg 19 - 3.75 Fee Part 8 (33)'!G56+'Pg 19 - 3.75 Fee Part 8 (33)'!Q56+'Pg 19 - 3.75 Fee Part 8 (34)'!G29+'Pg 19 - 3.75 Fee Part 8 (34)'!Q29+'Pg 19 - 3.75 Fee Part 8 (34)'!G56+'Pg 19 - 3.75 Fee Part 8 (34)'!Q56+'Pg 19 - 3.75 Fee Part 8 (35)'!G29+'Pg 19 - 3.75 Fee Part 8 (35)'!Q29+'Pg 19 - 3.75 Fee Part 8 (35)'!G56+'Pg 19 - 3.75 Fee Part 8 (35)'!Q56+'Pg 19 - 3.75 Fee Part 8 (36)'!G29+'Pg 19 - 3.75 Fee Part 8 (36)'!Q29+'Pg 19 - 3.75 Fee Part 8 (36)'!G56+'Pg 19 - 3.75 Fee Part 8 (36)'!Q56+'Pg 19 - 3.75 Fee Part 8 (37)'!G29+'Pg 19 - 3.75 Fee Part 8 (37)'!Q29+'Pg 19 - 3.75 Fee Part 8 (37)'!G56+'Pg 19 - 3.75 Fee Part 8 (37)'!Q56+'Pg 19 - 3.75 Fee Part 8 (38)'!G29+'Pg 19 - 3.75 Fee Part 8 (38)'!Q29+'Pg 19 - 3.75 Fee Part 8 (38)'!G56+'Pg 19 - 3.75 Fee Part 8 (38)'!Q56+'Pg 19 - 3.75 Fee Part 8 (39)'!G29+'Pg 19 - 3.75 Fee Part 8 (39)'!Q29+'Pg 19 - 3.75 Fee Part 8 (39)'!G56+'Pg 19 - 3.75 Fee Part 8 (39)'!Q56+'Pg 19 - 3.75 Fee Part 8 (40)'!G29+'Pg 19 - 3.75 Fee Part 8 (40)'!Q29+'Pg 19 - 3.75 Fee Part 8 (40)'!G56+'Pg 19 - 3.75 Fee Part 8 (40)'!Q56</f>
        <v>0</v>
      </c>
      <c r="R66" s="1484"/>
      <c r="S66" s="1484"/>
    </row>
    <row r="67" spans="2:19">
      <c r="B67" s="21"/>
      <c r="C67" s="21"/>
      <c r="D67" s="21"/>
      <c r="E67" s="21"/>
      <c r="F67" s="21"/>
      <c r="G67" s="21"/>
      <c r="H67" s="21"/>
      <c r="I67" s="21"/>
      <c r="J67" s="21"/>
      <c r="K67" s="21"/>
      <c r="L67" s="21"/>
      <c r="M67" s="21"/>
      <c r="N67" s="21"/>
      <c r="O67" s="21"/>
      <c r="P67" s="21"/>
      <c r="Q67" s="21"/>
      <c r="R67" s="21"/>
      <c r="S67" s="620" t="s">
        <v>123</v>
      </c>
    </row>
  </sheetData>
  <sheetProtection algorithmName="SHA-512" hashValue="Ejqd//HUlif7FuGFcqzNCWupAxTplPbx83Lfzon2y3AllGCwVO1KOvsJpm5EF1zOAPu7nexF6EY46Z1u8Aq2Ag==" saltValue="DeMxJPwAg8N07UNphetHlw==" spinCount="100000" sheet="1" objects="1" scenarios="1"/>
  <mergeCells count="155">
    <mergeCell ref="Q66:S66"/>
    <mergeCell ref="S15:T15"/>
    <mergeCell ref="S17:T17"/>
    <mergeCell ref="I20:J20"/>
    <mergeCell ref="P20:Q20"/>
    <mergeCell ref="I42:J42"/>
    <mergeCell ref="P42:Q42"/>
    <mergeCell ref="S42:T42"/>
    <mergeCell ref="P17:Q17"/>
    <mergeCell ref="S24:T24"/>
    <mergeCell ref="S21:T21"/>
    <mergeCell ref="S19:T19"/>
    <mergeCell ref="S25:T25"/>
    <mergeCell ref="S23:T23"/>
    <mergeCell ref="S22:T22"/>
    <mergeCell ref="S20:T20"/>
    <mergeCell ref="I18:J18"/>
    <mergeCell ref="S18:T18"/>
    <mergeCell ref="P22:Q22"/>
    <mergeCell ref="I22:J22"/>
    <mergeCell ref="P15:Q15"/>
    <mergeCell ref="I15:J15"/>
    <mergeCell ref="I16:J16"/>
    <mergeCell ref="P19:Q19"/>
    <mergeCell ref="G31:I31"/>
    <mergeCell ref="Q31:S31"/>
    <mergeCell ref="P18:Q18"/>
    <mergeCell ref="I13:J13"/>
    <mergeCell ref="S13:T13"/>
    <mergeCell ref="B10:I10"/>
    <mergeCell ref="U3:U4"/>
    <mergeCell ref="B6:T6"/>
    <mergeCell ref="U6:U8"/>
    <mergeCell ref="D8:I8"/>
    <mergeCell ref="N8:S8"/>
    <mergeCell ref="F13:G13"/>
    <mergeCell ref="L10:S10"/>
    <mergeCell ref="F14:G14"/>
    <mergeCell ref="S12:T12"/>
    <mergeCell ref="P13:Q13"/>
    <mergeCell ref="F12:G12"/>
    <mergeCell ref="I12:J12"/>
    <mergeCell ref="P12:Q12"/>
    <mergeCell ref="I14:J14"/>
    <mergeCell ref="P14:Q14"/>
    <mergeCell ref="G30:I30"/>
    <mergeCell ref="F15:G15"/>
    <mergeCell ref="F17:G17"/>
    <mergeCell ref="F16:G16"/>
    <mergeCell ref="S14:T14"/>
    <mergeCell ref="I23:J23"/>
    <mergeCell ref="P16:Q16"/>
    <mergeCell ref="S16:T16"/>
    <mergeCell ref="I17:J17"/>
    <mergeCell ref="I19:J19"/>
    <mergeCell ref="F26:G26"/>
    <mergeCell ref="I26:J26"/>
    <mergeCell ref="F23:G23"/>
    <mergeCell ref="G29:I29"/>
    <mergeCell ref="Q29:S29"/>
    <mergeCell ref="P24:Q24"/>
    <mergeCell ref="F21:G21"/>
    <mergeCell ref="I27:J27"/>
    <mergeCell ref="P25:Q25"/>
    <mergeCell ref="S27:T27"/>
    <mergeCell ref="P21:Q21"/>
    <mergeCell ref="F18:G18"/>
    <mergeCell ref="P23:Q23"/>
    <mergeCell ref="F25:G25"/>
    <mergeCell ref="I25:J25"/>
    <mergeCell ref="G28:I28"/>
    <mergeCell ref="Q28:S28"/>
    <mergeCell ref="P26:Q26"/>
    <mergeCell ref="S26:T26"/>
    <mergeCell ref="P27:Q27"/>
    <mergeCell ref="F27:G27"/>
    <mergeCell ref="F19:G19"/>
    <mergeCell ref="I21:J21"/>
    <mergeCell ref="F22:G22"/>
    <mergeCell ref="F24:G24"/>
    <mergeCell ref="I24:J24"/>
    <mergeCell ref="F20:G20"/>
    <mergeCell ref="F43:G43"/>
    <mergeCell ref="I43:J43"/>
    <mergeCell ref="S43:T43"/>
    <mergeCell ref="S40:T40"/>
    <mergeCell ref="F42:G42"/>
    <mergeCell ref="I39:J39"/>
    <mergeCell ref="P39:Q39"/>
    <mergeCell ref="N35:S35"/>
    <mergeCell ref="L37:S37"/>
    <mergeCell ref="P43:Q43"/>
    <mergeCell ref="F41:G41"/>
    <mergeCell ref="I41:J41"/>
    <mergeCell ref="P40:Q40"/>
    <mergeCell ref="D35:I35"/>
    <mergeCell ref="F40:G40"/>
    <mergeCell ref="I40:J40"/>
    <mergeCell ref="B37:I37"/>
    <mergeCell ref="S39:T39"/>
    <mergeCell ref="F50:G50"/>
    <mergeCell ref="I50:J50"/>
    <mergeCell ref="P50:Q50"/>
    <mergeCell ref="F49:G49"/>
    <mergeCell ref="I45:J45"/>
    <mergeCell ref="P41:Q41"/>
    <mergeCell ref="S41:T41"/>
    <mergeCell ref="F39:G39"/>
    <mergeCell ref="I49:J49"/>
    <mergeCell ref="P48:Q48"/>
    <mergeCell ref="F47:G47"/>
    <mergeCell ref="I47:J47"/>
    <mergeCell ref="F46:G46"/>
    <mergeCell ref="I46:J46"/>
    <mergeCell ref="F44:G44"/>
    <mergeCell ref="I44:J44"/>
    <mergeCell ref="I48:J48"/>
    <mergeCell ref="F45:G45"/>
    <mergeCell ref="P46:Q46"/>
    <mergeCell ref="F48:G48"/>
    <mergeCell ref="P45:Q45"/>
    <mergeCell ref="S44:T44"/>
    <mergeCell ref="S46:T46"/>
    <mergeCell ref="P49:Q49"/>
    <mergeCell ref="S49:T49"/>
    <mergeCell ref="S45:T45"/>
    <mergeCell ref="P47:Q47"/>
    <mergeCell ref="S47:T47"/>
    <mergeCell ref="P44:Q44"/>
    <mergeCell ref="S48:T48"/>
    <mergeCell ref="S50:T50"/>
    <mergeCell ref="P52:Q52"/>
    <mergeCell ref="S52:T52"/>
    <mergeCell ref="Q61:S62"/>
    <mergeCell ref="F54:G54"/>
    <mergeCell ref="I54:J54"/>
    <mergeCell ref="P54:Q54"/>
    <mergeCell ref="S54:T54"/>
    <mergeCell ref="G55:I55"/>
    <mergeCell ref="Q55:S55"/>
    <mergeCell ref="G56:I56"/>
    <mergeCell ref="G58:I58"/>
    <mergeCell ref="Q58:S58"/>
    <mergeCell ref="G57:I57"/>
    <mergeCell ref="F51:G51"/>
    <mergeCell ref="I51:J51"/>
    <mergeCell ref="P51:Q51"/>
    <mergeCell ref="S51:T51"/>
    <mergeCell ref="F53:G53"/>
    <mergeCell ref="I53:J53"/>
    <mergeCell ref="P53:Q53"/>
    <mergeCell ref="Q56:S56"/>
    <mergeCell ref="F52:G52"/>
    <mergeCell ref="I52:J52"/>
    <mergeCell ref="S53:T53"/>
  </mergeCells>
  <conditionalFormatting sqref="C13:D27">
    <cfRule type="cellIs" dxfId="320" priority="17" operator="equal">
      <formula>"varies"</formula>
    </cfRule>
  </conditionalFormatting>
  <conditionalFormatting sqref="C40:D54">
    <cfRule type="cellIs" dxfId="319" priority="16" operator="equal">
      <formula>"varies"</formula>
    </cfRule>
  </conditionalFormatting>
  <conditionalFormatting sqref="H14:H26">
    <cfRule type="cellIs" dxfId="318" priority="11" operator="equal">
      <formula>"varies"</formula>
    </cfRule>
  </conditionalFormatting>
  <conditionalFormatting sqref="H41:H53">
    <cfRule type="cellIs" dxfId="317" priority="8" operator="equal">
      <formula>"varies"</formula>
    </cfRule>
  </conditionalFormatting>
  <conditionalFormatting sqref="M13:N27">
    <cfRule type="cellIs" dxfId="316" priority="15" operator="equal">
      <formula>"varies"</formula>
    </cfRule>
  </conditionalFormatting>
  <conditionalFormatting sqref="M40:N54">
    <cfRule type="cellIs" dxfId="315" priority="14" operator="equal">
      <formula>"varies"</formula>
    </cfRule>
  </conditionalFormatting>
  <conditionalFormatting sqref="R14:R26">
    <cfRule type="cellIs" dxfId="314" priority="5" operator="equal">
      <formula>"varies"</formula>
    </cfRule>
  </conditionalFormatting>
  <conditionalFormatting sqref="R41:R53">
    <cfRule type="cellIs" dxfId="313" priority="2" operator="equal">
      <formula>"varies"</formula>
    </cfRule>
  </conditionalFormatting>
  <conditionalFormatting sqref="S60">
    <cfRule type="cellIs" dxfId="312" priority="1" operator="equal">
      <formula>"UPDATE FORMULA"</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B1:U67"/>
  <sheetViews>
    <sheetView showGridLines="0" workbookViewId="0">
      <selection activeCell="U10" sqref="U10:U18"/>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537</v>
      </c>
      <c r="E7" s="222" t="s">
        <v>532</v>
      </c>
      <c r="F7" s="222"/>
      <c r="G7" s="222"/>
      <c r="H7" s="222"/>
      <c r="I7" s="222"/>
      <c r="J7" s="223"/>
      <c r="K7" s="96"/>
      <c r="L7" s="221"/>
      <c r="M7" s="222"/>
      <c r="N7" s="636" t="s">
        <v>538</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539</v>
      </c>
      <c r="E34" s="222" t="s">
        <v>532</v>
      </c>
      <c r="F34" s="222"/>
      <c r="G34" s="222"/>
      <c r="H34" s="222"/>
      <c r="I34" s="222"/>
      <c r="J34" s="223"/>
      <c r="K34" s="96"/>
      <c r="L34" s="221"/>
      <c r="M34" s="222"/>
      <c r="N34" s="636" t="s">
        <v>540</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85"/>
      <c r="R61" s="948"/>
      <c r="S61" s="949"/>
      <c r="T61" s="11"/>
      <c r="U61" s="115"/>
    </row>
    <row r="62" spans="2:21" ht="12" customHeight="1">
      <c r="B62" s="136" t="s">
        <v>465</v>
      </c>
      <c r="C62" s="26"/>
      <c r="D62" s="21"/>
      <c r="E62" s="21"/>
      <c r="F62" s="21"/>
      <c r="G62" s="21"/>
      <c r="H62" s="21"/>
      <c r="I62" s="21"/>
      <c r="J62" s="21"/>
      <c r="K62" s="21"/>
      <c r="L62" s="21"/>
      <c r="M62" s="21"/>
      <c r="N62" s="21"/>
      <c r="O62" s="21"/>
      <c r="P62" s="145" t="s">
        <v>661</v>
      </c>
      <c r="Q62" s="1486"/>
      <c r="R62" s="1486"/>
      <c r="S62" s="1487"/>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c4KHA0yFP4uS0p0u7nW5cDzOPBiRgEHGkiAXLUE9OgZY+t9OqmA6wwYHy6WXfmX5mNUjBv3GbyVbd+b23jvcXw==" saltValue="4OR7K6heQsbONR0Nlfiae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311" priority="16" operator="equal">
      <formula>"varies"</formula>
    </cfRule>
  </conditionalFormatting>
  <conditionalFormatting sqref="C40:D54">
    <cfRule type="cellIs" dxfId="310" priority="15" operator="equal">
      <formula>"varies"</formula>
    </cfRule>
  </conditionalFormatting>
  <conditionalFormatting sqref="H14:H26">
    <cfRule type="cellIs" dxfId="309" priority="10" operator="equal">
      <formula>"varies"</formula>
    </cfRule>
  </conditionalFormatting>
  <conditionalFormatting sqref="H41:H53">
    <cfRule type="cellIs" dxfId="308" priority="7" operator="equal">
      <formula>"varies"</formula>
    </cfRule>
  </conditionalFormatting>
  <conditionalFormatting sqref="M13:N27">
    <cfRule type="cellIs" dxfId="307" priority="14" operator="equal">
      <formula>"varies"</formula>
    </cfRule>
  </conditionalFormatting>
  <conditionalFormatting sqref="M40:N54">
    <cfRule type="cellIs" dxfId="306" priority="13" operator="equal">
      <formula>"varies"</formula>
    </cfRule>
  </conditionalFormatting>
  <conditionalFormatting sqref="R14:R26">
    <cfRule type="cellIs" dxfId="305" priority="4" operator="equal">
      <formula>"varies"</formula>
    </cfRule>
  </conditionalFormatting>
  <conditionalFormatting sqref="R41:R53">
    <cfRule type="cellIs" dxfId="30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ignoredErrors>
    <ignoredError sqref="D14 D41" formula="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541</v>
      </c>
      <c r="E7" s="222" t="s">
        <v>532</v>
      </c>
      <c r="F7" s="222"/>
      <c r="G7" s="222"/>
      <c r="H7" s="222"/>
      <c r="I7" s="222"/>
      <c r="J7" s="223"/>
      <c r="K7" s="96"/>
      <c r="L7" s="221"/>
      <c r="M7" s="222"/>
      <c r="N7" s="636" t="s">
        <v>542</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543</v>
      </c>
      <c r="E34" s="222" t="s">
        <v>532</v>
      </c>
      <c r="F34" s="222"/>
      <c r="G34" s="222"/>
      <c r="H34" s="222"/>
      <c r="I34" s="222"/>
      <c r="J34" s="223"/>
      <c r="K34" s="96"/>
      <c r="L34" s="221"/>
      <c r="M34" s="222"/>
      <c r="N34" s="636" t="s">
        <v>544</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y7XhiAPMkgDECZL9MIOUPzDwV6lI196dh8fnLe3GV5JO+AWynM71uY5q6w+vAUhKVHfaey9cdoIv0RRQJ74Atg==" saltValue="vEQu0rGIcJVj+3yjJqXVUg=="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303" priority="16" operator="equal">
      <formula>"varies"</formula>
    </cfRule>
  </conditionalFormatting>
  <conditionalFormatting sqref="C40:D54">
    <cfRule type="cellIs" dxfId="302" priority="15" operator="equal">
      <formula>"varies"</formula>
    </cfRule>
  </conditionalFormatting>
  <conditionalFormatting sqref="H14:H26">
    <cfRule type="cellIs" dxfId="301" priority="10" operator="equal">
      <formula>"varies"</formula>
    </cfRule>
  </conditionalFormatting>
  <conditionalFormatting sqref="H41:H53">
    <cfRule type="cellIs" dxfId="300" priority="7" operator="equal">
      <formula>"varies"</formula>
    </cfRule>
  </conditionalFormatting>
  <conditionalFormatting sqref="M13:N27">
    <cfRule type="cellIs" dxfId="299" priority="14" operator="equal">
      <formula>"varies"</formula>
    </cfRule>
  </conditionalFormatting>
  <conditionalFormatting sqref="M40:N54">
    <cfRule type="cellIs" dxfId="298" priority="13" operator="equal">
      <formula>"varies"</formula>
    </cfRule>
  </conditionalFormatting>
  <conditionalFormatting sqref="R14:R26">
    <cfRule type="cellIs" dxfId="297" priority="4" operator="equal">
      <formula>"varies"</formula>
    </cfRule>
  </conditionalFormatting>
  <conditionalFormatting sqref="R41:R53">
    <cfRule type="cellIs" dxfId="29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B1:U67"/>
  <sheetViews>
    <sheetView showGridLines="0" workbookViewId="0">
      <selection activeCell="W32" sqref="W32"/>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545</v>
      </c>
      <c r="E7" s="222" t="s">
        <v>532</v>
      </c>
      <c r="F7" s="222"/>
      <c r="G7" s="222"/>
      <c r="H7" s="222"/>
      <c r="I7" s="222"/>
      <c r="J7" s="223"/>
      <c r="K7" s="96"/>
      <c r="L7" s="221"/>
      <c r="M7" s="222"/>
      <c r="N7" s="636" t="s">
        <v>546</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547</v>
      </c>
      <c r="E34" s="222" t="s">
        <v>532</v>
      </c>
      <c r="F34" s="222"/>
      <c r="G34" s="222"/>
      <c r="H34" s="222"/>
      <c r="I34" s="222"/>
      <c r="J34" s="223"/>
      <c r="K34" s="96"/>
      <c r="L34" s="221"/>
      <c r="M34" s="222"/>
      <c r="N34" s="636" t="s">
        <v>548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YJReRBjOB46Ud05+9NN54czu40mLoObbBivcygots1DiNOyXgSrQX3c/JFCHqrMB82llk0kCoapNgN6bY9ccwA==" saltValue="NZwmnSUhtLNt8z0D23O42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95" priority="16" operator="equal">
      <formula>"varies"</formula>
    </cfRule>
  </conditionalFormatting>
  <conditionalFormatting sqref="C40:D54">
    <cfRule type="cellIs" dxfId="294" priority="15" operator="equal">
      <formula>"varies"</formula>
    </cfRule>
  </conditionalFormatting>
  <conditionalFormatting sqref="H14:H26">
    <cfRule type="cellIs" dxfId="293" priority="10" operator="equal">
      <formula>"varies"</formula>
    </cfRule>
  </conditionalFormatting>
  <conditionalFormatting sqref="H41:H53">
    <cfRule type="cellIs" dxfId="292" priority="7" operator="equal">
      <formula>"varies"</formula>
    </cfRule>
  </conditionalFormatting>
  <conditionalFormatting sqref="M13:N27">
    <cfRule type="cellIs" dxfId="291" priority="14" operator="equal">
      <formula>"varies"</formula>
    </cfRule>
  </conditionalFormatting>
  <conditionalFormatting sqref="M40:N54">
    <cfRule type="cellIs" dxfId="290" priority="13" operator="equal">
      <formula>"varies"</formula>
    </cfRule>
  </conditionalFormatting>
  <conditionalFormatting sqref="R14:R26">
    <cfRule type="cellIs" dxfId="289" priority="4" operator="equal">
      <formula>"varies"</formula>
    </cfRule>
  </conditionalFormatting>
  <conditionalFormatting sqref="R41:R53">
    <cfRule type="cellIs" dxfId="28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549</v>
      </c>
      <c r="E7" s="222" t="s">
        <v>532</v>
      </c>
      <c r="F7" s="222"/>
      <c r="G7" s="222"/>
      <c r="H7" s="222"/>
      <c r="I7" s="222"/>
      <c r="J7" s="223"/>
      <c r="K7" s="96"/>
      <c r="L7" s="221"/>
      <c r="M7" s="222"/>
      <c r="N7" s="636" t="s">
        <v>550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551</v>
      </c>
      <c r="E34" s="222" t="s">
        <v>532</v>
      </c>
      <c r="F34" s="222"/>
      <c r="G34" s="222"/>
      <c r="H34" s="222"/>
      <c r="I34" s="222"/>
      <c r="J34" s="223"/>
      <c r="K34" s="96"/>
      <c r="L34" s="221"/>
      <c r="M34" s="222"/>
      <c r="N34" s="636" t="s">
        <v>146</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8BBr2V/Hro8nf/MpMOKR9WydcWdCDaMqj7ef1YQDEgHp0IX7PDU3a8umziF2WTPidXb+WppT8XLqVSezt+jC6w==" saltValue="32eLN7dpDKivihkIAO44gg=="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87" priority="16" operator="equal">
      <formula>"varies"</formula>
    </cfRule>
  </conditionalFormatting>
  <conditionalFormatting sqref="C40:D54">
    <cfRule type="cellIs" dxfId="286" priority="15" operator="equal">
      <formula>"varies"</formula>
    </cfRule>
  </conditionalFormatting>
  <conditionalFormatting sqref="H14:H26">
    <cfRule type="cellIs" dxfId="285" priority="10" operator="equal">
      <formula>"varies"</formula>
    </cfRule>
  </conditionalFormatting>
  <conditionalFormatting sqref="H41:H53">
    <cfRule type="cellIs" dxfId="284" priority="7" operator="equal">
      <formula>"varies"</formula>
    </cfRule>
  </conditionalFormatting>
  <conditionalFormatting sqref="M13:N27">
    <cfRule type="cellIs" dxfId="283" priority="14" operator="equal">
      <formula>"varies"</formula>
    </cfRule>
  </conditionalFormatting>
  <conditionalFormatting sqref="M40:N54">
    <cfRule type="cellIs" dxfId="282" priority="13" operator="equal">
      <formula>"varies"</formula>
    </cfRule>
  </conditionalFormatting>
  <conditionalFormatting sqref="R14:R26">
    <cfRule type="cellIs" dxfId="281" priority="4" operator="equal">
      <formula>"varies"</formula>
    </cfRule>
  </conditionalFormatting>
  <conditionalFormatting sqref="R41:R53">
    <cfRule type="cellIs" dxfId="28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552</v>
      </c>
      <c r="E7" s="222" t="s">
        <v>532</v>
      </c>
      <c r="F7" s="222"/>
      <c r="G7" s="222"/>
      <c r="H7" s="222"/>
      <c r="I7" s="222"/>
      <c r="J7" s="223"/>
      <c r="K7" s="96"/>
      <c r="L7" s="221"/>
      <c r="M7" s="222"/>
      <c r="N7" s="636" t="s">
        <v>553</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554</v>
      </c>
      <c r="E34" s="222" t="s">
        <v>532</v>
      </c>
      <c r="F34" s="222"/>
      <c r="G34" s="222"/>
      <c r="H34" s="222"/>
      <c r="I34" s="222"/>
      <c r="J34" s="223"/>
      <c r="K34" s="96"/>
      <c r="L34" s="221"/>
      <c r="M34" s="222"/>
      <c r="N34" s="636" t="s">
        <v>555</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wqb3TDxXdZx8/7WMC/mw28ZK+f3wIoj58RroOiJIudsqZEt+8Qxwd9t1sK65XFFr/GHavgg81XFkbrmhi9daQw==" saltValue="zQezsmAwD1yZyf235VH6gg=="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79" priority="16" operator="equal">
      <formula>"varies"</formula>
    </cfRule>
  </conditionalFormatting>
  <conditionalFormatting sqref="C40:D54">
    <cfRule type="cellIs" dxfId="278" priority="15" operator="equal">
      <formula>"varies"</formula>
    </cfRule>
  </conditionalFormatting>
  <conditionalFormatting sqref="H14:H26">
    <cfRule type="cellIs" dxfId="277" priority="10" operator="equal">
      <formula>"varies"</formula>
    </cfRule>
  </conditionalFormatting>
  <conditionalFormatting sqref="H41:H53">
    <cfRule type="cellIs" dxfId="276" priority="7" operator="equal">
      <formula>"varies"</formula>
    </cfRule>
  </conditionalFormatting>
  <conditionalFormatting sqref="M13:N27">
    <cfRule type="cellIs" dxfId="275" priority="14" operator="equal">
      <formula>"varies"</formula>
    </cfRule>
  </conditionalFormatting>
  <conditionalFormatting sqref="M40:N54">
    <cfRule type="cellIs" dxfId="274" priority="13" operator="equal">
      <formula>"varies"</formula>
    </cfRule>
  </conditionalFormatting>
  <conditionalFormatting sqref="R14:R26">
    <cfRule type="cellIs" dxfId="273" priority="4" operator="equal">
      <formula>"varies"</formula>
    </cfRule>
  </conditionalFormatting>
  <conditionalFormatting sqref="R41:R53">
    <cfRule type="cellIs" dxfId="272"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3861-EA7D-4DB3-90F3-634A49BE5830}">
  <sheetPr>
    <pageSetUpPr fitToPage="1"/>
  </sheetPr>
  <dimension ref="A1:L69"/>
  <sheetViews>
    <sheetView showGridLines="0" topLeftCell="A24" workbookViewId="0">
      <selection activeCell="F46" sqref="F46"/>
    </sheetView>
  </sheetViews>
  <sheetFormatPr defaultColWidth="9.140625" defaultRowHeight="15"/>
  <cols>
    <col min="1" max="1" width="10.5703125" customWidth="1"/>
    <col min="2" max="2" width="20.5703125" customWidth="1"/>
    <col min="3" max="3" width="16" customWidth="1"/>
    <col min="4" max="4" width="19.7109375" customWidth="1"/>
    <col min="5" max="5" width="20.5703125" customWidth="1"/>
    <col min="6" max="6" width="16.7109375" customWidth="1"/>
    <col min="7" max="7" width="20.140625" customWidth="1"/>
    <col min="8" max="8" width="15.28515625" customWidth="1"/>
    <col min="9" max="9" width="9.140625" customWidth="1"/>
    <col min="10" max="10" width="17.140625" customWidth="1"/>
  </cols>
  <sheetData>
    <row r="1" spans="1:12">
      <c r="J1" s="684" t="str">
        <f>CONCATENATE("ACCOUNTING PERIOD:  ",'General Data Input tab'!$D$2)</f>
        <v>ACCOUNTING PERIOD:  0</v>
      </c>
    </row>
    <row r="2" spans="1:12">
      <c r="B2" s="23" t="s">
        <v>813</v>
      </c>
      <c r="C2" s="21"/>
    </row>
    <row r="3" spans="1:12" ht="15.75">
      <c r="B3" s="2" t="s">
        <v>637</v>
      </c>
      <c r="C3" s="76"/>
      <c r="D3" s="3"/>
      <c r="E3" s="3"/>
      <c r="F3" s="3"/>
      <c r="G3" s="3"/>
      <c r="H3" s="3"/>
      <c r="I3" s="667" t="s">
        <v>410</v>
      </c>
      <c r="J3" s="1002" t="s">
        <v>638</v>
      </c>
    </row>
    <row r="4" spans="1:12" ht="20.25" customHeight="1">
      <c r="B4" s="211">
        <f>'General Data Input tab'!$C$17</f>
        <v>0</v>
      </c>
      <c r="E4" s="84"/>
      <c r="I4" s="682" t="str">
        <f>IF('General Data Input tab'!K14&gt;0,'General Data Input tab'!K14," ")</f>
        <v xml:space="preserve"> </v>
      </c>
      <c r="J4" s="1003"/>
    </row>
    <row r="5" spans="1:12" ht="3.75" customHeight="1">
      <c r="B5" s="56"/>
      <c r="C5" s="29"/>
      <c r="D5" s="29"/>
      <c r="E5" s="3"/>
      <c r="F5" s="3"/>
      <c r="G5" s="3"/>
      <c r="H5" s="3"/>
      <c r="I5" s="4"/>
      <c r="J5" s="62"/>
      <c r="K5" s="1"/>
      <c r="L5" s="1"/>
    </row>
    <row r="6" spans="1:12">
      <c r="A6" s="11"/>
      <c r="B6" s="44" t="s">
        <v>336</v>
      </c>
      <c r="C6" s="97"/>
      <c r="D6" s="3"/>
      <c r="E6" s="3"/>
      <c r="F6" s="3"/>
      <c r="G6" s="3"/>
      <c r="H6" s="3"/>
      <c r="I6" s="4"/>
      <c r="J6" s="4"/>
    </row>
    <row r="7" spans="1:12" ht="20.25" customHeight="1">
      <c r="A7" s="11"/>
      <c r="B7" s="48" t="s">
        <v>337</v>
      </c>
      <c r="C7" s="21"/>
      <c r="I7" s="11"/>
      <c r="J7" s="968" t="s">
        <v>335</v>
      </c>
    </row>
    <row r="8" spans="1:12" ht="12.95" customHeight="1">
      <c r="A8" s="11"/>
      <c r="B8" s="26" t="s">
        <v>338</v>
      </c>
      <c r="C8" s="21"/>
      <c r="I8" s="11"/>
      <c r="J8" s="968"/>
    </row>
    <row r="9" spans="1:12" ht="12.95" customHeight="1">
      <c r="A9" s="11"/>
      <c r="B9" s="26" t="s">
        <v>334</v>
      </c>
      <c r="C9" s="21"/>
      <c r="I9" s="11"/>
      <c r="J9" s="18"/>
    </row>
    <row r="10" spans="1:12" ht="12.95" customHeight="1">
      <c r="A10" s="11"/>
      <c r="B10" s="26" t="s">
        <v>333</v>
      </c>
      <c r="C10" s="21"/>
      <c r="I10" s="11"/>
      <c r="J10" s="422" t="s">
        <v>332</v>
      </c>
    </row>
    <row r="11" spans="1:12" ht="12.95" customHeight="1">
      <c r="A11" s="11"/>
      <c r="B11" s="26" t="s">
        <v>331</v>
      </c>
      <c r="C11" s="21"/>
      <c r="I11" s="11"/>
      <c r="J11" s="422" t="s">
        <v>330</v>
      </c>
    </row>
    <row r="12" spans="1:12" ht="12.95" customHeight="1">
      <c r="A12" s="11"/>
      <c r="B12" s="48" t="s">
        <v>339</v>
      </c>
      <c r="I12" s="11"/>
      <c r="J12" s="422" t="s">
        <v>329</v>
      </c>
    </row>
    <row r="13" spans="1:12" ht="12.95" customHeight="1">
      <c r="A13" s="11"/>
      <c r="B13" s="26" t="s">
        <v>328</v>
      </c>
      <c r="C13" s="25"/>
      <c r="I13" s="11"/>
      <c r="J13" s="11"/>
    </row>
    <row r="14" spans="1:12" ht="12.95" customHeight="1">
      <c r="A14" s="11"/>
      <c r="B14" s="26" t="s">
        <v>327</v>
      </c>
      <c r="C14" s="25"/>
      <c r="I14" s="11"/>
      <c r="J14" s="11"/>
    </row>
    <row r="15" spans="1:12" ht="12.95" customHeight="1">
      <c r="A15" s="11"/>
      <c r="B15" s="26" t="s">
        <v>326</v>
      </c>
      <c r="I15" s="11"/>
      <c r="J15" s="11"/>
    </row>
    <row r="16" spans="1:12" ht="12.95" customHeight="1">
      <c r="A16" s="11"/>
      <c r="B16" s="26" t="s">
        <v>325</v>
      </c>
      <c r="C16" s="25"/>
      <c r="I16" s="11"/>
      <c r="J16" s="11"/>
    </row>
    <row r="17" spans="1:10" ht="12.95" customHeight="1">
      <c r="A17" s="11"/>
      <c r="B17" s="26" t="s">
        <v>848</v>
      </c>
      <c r="I17" s="11"/>
      <c r="J17" s="11"/>
    </row>
    <row r="18" spans="1:10" ht="12.95" customHeight="1">
      <c r="A18" s="11"/>
      <c r="B18" s="26" t="s">
        <v>846</v>
      </c>
      <c r="I18" s="11"/>
      <c r="J18" s="11"/>
    </row>
    <row r="19" spans="1:10" ht="12.95" customHeight="1">
      <c r="A19" s="11"/>
      <c r="B19" s="48" t="s">
        <v>340</v>
      </c>
      <c r="I19" s="11"/>
      <c r="J19" s="11"/>
    </row>
    <row r="20" spans="1:10" ht="12.95" customHeight="1">
      <c r="A20" s="11"/>
      <c r="B20" s="26" t="s">
        <v>324</v>
      </c>
      <c r="C20" s="25"/>
      <c r="I20" s="11"/>
      <c r="J20" s="11"/>
    </row>
    <row r="21" spans="1:10" ht="12.95" customHeight="1">
      <c r="A21" s="11"/>
      <c r="B21" s="26" t="s">
        <v>323</v>
      </c>
      <c r="C21" s="25"/>
      <c r="I21" s="11"/>
      <c r="J21" s="11"/>
    </row>
    <row r="22" spans="1:10" ht="12.95" customHeight="1">
      <c r="A22" s="11"/>
      <c r="B22" s="26" t="s">
        <v>322</v>
      </c>
      <c r="C22" s="25"/>
      <c r="I22" s="11"/>
      <c r="J22" s="11"/>
    </row>
    <row r="23" spans="1:10" ht="12.95" customHeight="1">
      <c r="A23" s="11"/>
      <c r="B23" s="48" t="s">
        <v>341</v>
      </c>
      <c r="I23" s="11"/>
      <c r="J23" s="11"/>
    </row>
    <row r="24" spans="1:10" ht="12.95" customHeight="1">
      <c r="A24" s="11"/>
      <c r="B24" s="26" t="s">
        <v>321</v>
      </c>
      <c r="C24" s="25"/>
      <c r="I24" s="11"/>
      <c r="J24" s="11"/>
    </row>
    <row r="25" spans="1:10" ht="12.95" customHeight="1">
      <c r="A25" s="11"/>
      <c r="B25" s="26" t="s">
        <v>320</v>
      </c>
      <c r="C25" s="25"/>
      <c r="I25" s="11"/>
      <c r="J25" s="11"/>
    </row>
    <row r="26" spans="1:10" ht="12.95" customHeight="1">
      <c r="A26" s="11"/>
      <c r="B26" s="48" t="s">
        <v>342</v>
      </c>
      <c r="I26" s="11"/>
      <c r="J26" s="11"/>
    </row>
    <row r="27" spans="1:10" ht="12.95" customHeight="1">
      <c r="A27" s="11"/>
      <c r="B27" s="26" t="s">
        <v>319</v>
      </c>
      <c r="C27" s="25"/>
      <c r="I27" s="11"/>
      <c r="J27" s="11"/>
    </row>
    <row r="28" spans="1:10" ht="12.95" customHeight="1">
      <c r="A28" s="11"/>
      <c r="B28" s="26" t="s">
        <v>318</v>
      </c>
      <c r="C28" s="25"/>
      <c r="I28" s="11"/>
      <c r="J28" s="11"/>
    </row>
    <row r="29" spans="1:10" ht="12.95" customHeight="1">
      <c r="A29" s="11"/>
      <c r="B29" s="26" t="s">
        <v>851</v>
      </c>
      <c r="C29" s="25"/>
      <c r="I29" s="11"/>
      <c r="J29" s="11"/>
    </row>
    <row r="30" spans="1:10" ht="12.95" customHeight="1">
      <c r="A30" s="11"/>
      <c r="B30" s="48" t="s">
        <v>343</v>
      </c>
      <c r="I30" s="11"/>
      <c r="J30" s="11"/>
    </row>
    <row r="31" spans="1:10" ht="12.95" customHeight="1">
      <c r="A31" s="11"/>
      <c r="B31" s="26" t="s">
        <v>849</v>
      </c>
      <c r="C31" s="25"/>
      <c r="I31" s="11"/>
      <c r="J31" s="11"/>
    </row>
    <row r="32" spans="1:10" ht="12.95" customHeight="1">
      <c r="A32" s="11"/>
      <c r="B32" s="48" t="s">
        <v>344</v>
      </c>
      <c r="I32" s="11"/>
      <c r="J32" s="11"/>
    </row>
    <row r="33" spans="1:10" ht="12.95" customHeight="1">
      <c r="A33" s="11"/>
      <c r="B33" s="26" t="s">
        <v>317</v>
      </c>
      <c r="C33" s="25"/>
      <c r="I33" s="11"/>
      <c r="J33" s="11"/>
    </row>
    <row r="34" spans="1:10" ht="12.95" customHeight="1">
      <c r="A34" s="11"/>
      <c r="B34" s="26" t="s">
        <v>316</v>
      </c>
      <c r="C34" s="25"/>
      <c r="I34" s="11"/>
      <c r="J34" s="11"/>
    </row>
    <row r="35" spans="1:10" ht="12.95" customHeight="1">
      <c r="A35" s="11"/>
      <c r="B35" s="26" t="s">
        <v>315</v>
      </c>
      <c r="I35" s="11"/>
      <c r="J35" s="11"/>
    </row>
    <row r="36" spans="1:10" ht="12.95" customHeight="1">
      <c r="A36" s="11"/>
      <c r="B36" s="26" t="s">
        <v>314</v>
      </c>
      <c r="C36" s="25"/>
      <c r="I36" s="11"/>
      <c r="J36" s="11"/>
    </row>
    <row r="37" spans="1:10" ht="12.95" customHeight="1">
      <c r="A37" s="11"/>
      <c r="B37" s="26" t="s">
        <v>313</v>
      </c>
      <c r="C37" s="25"/>
      <c r="I37" s="11"/>
      <c r="J37" s="11"/>
    </row>
    <row r="38" spans="1:10" ht="12.95" customHeight="1">
      <c r="A38" s="11"/>
      <c r="B38" s="26" t="s">
        <v>312</v>
      </c>
      <c r="C38" s="25"/>
      <c r="I38" s="11"/>
      <c r="J38" s="11"/>
    </row>
    <row r="39" spans="1:10" ht="12.95" customHeight="1">
      <c r="A39" s="11"/>
      <c r="B39" s="26" t="s">
        <v>850</v>
      </c>
      <c r="C39" s="25"/>
      <c r="I39" s="11"/>
      <c r="J39" s="11"/>
    </row>
    <row r="40" spans="1:10" ht="12.95" customHeight="1">
      <c r="A40" s="11"/>
      <c r="B40" s="48" t="s">
        <v>345</v>
      </c>
      <c r="I40" s="11"/>
      <c r="J40" s="11"/>
    </row>
    <row r="41" spans="1:10" ht="12.95" customHeight="1">
      <c r="A41" s="11"/>
      <c r="B41" s="26" t="s">
        <v>311</v>
      </c>
      <c r="C41" s="25"/>
      <c r="I41" s="11"/>
      <c r="J41" s="11"/>
    </row>
    <row r="42" spans="1:10" s="102" customFormat="1" ht="20.25" customHeight="1">
      <c r="A42" s="278"/>
      <c r="B42" s="833" t="s">
        <v>346</v>
      </c>
      <c r="C42" s="277"/>
      <c r="I42" s="278"/>
      <c r="J42" s="278"/>
    </row>
    <row r="43" spans="1:10" s="102" customFormat="1" ht="20.25" customHeight="1">
      <c r="B43" s="814"/>
      <c r="C43" s="815"/>
      <c r="D43" s="816"/>
      <c r="E43" s="817" t="s">
        <v>6</v>
      </c>
      <c r="F43" s="828" t="s">
        <v>576</v>
      </c>
      <c r="G43" s="694"/>
      <c r="H43" s="694"/>
      <c r="I43" s="695"/>
      <c r="J43" s="278"/>
    </row>
    <row r="44" spans="1:10" ht="41.25" customHeight="1">
      <c r="B44" s="829" t="s">
        <v>951</v>
      </c>
      <c r="C44" s="834" t="s">
        <v>953</v>
      </c>
      <c r="D44" s="830" t="s">
        <v>954</v>
      </c>
      <c r="E44" s="830" t="s">
        <v>956</v>
      </c>
      <c r="F44" s="831" t="s">
        <v>952</v>
      </c>
      <c r="G44" s="832" t="s">
        <v>309</v>
      </c>
      <c r="I44" s="11"/>
      <c r="J44" s="8"/>
    </row>
    <row r="45" spans="1:10" ht="15.75">
      <c r="B45" s="809"/>
      <c r="C45" s="823" t="str">
        <f t="shared" ref="C45:C69" si="0">IF($B45&gt;0,VLOOKUP($B45,Signals,2,FALSE)," ")</f>
        <v xml:space="preserve"> </v>
      </c>
      <c r="D45" s="827" t="str">
        <f t="shared" ref="D45:D69" si="1">IF($B45&gt;0,VLOOKUP($B45,Signals,3,FALSE)," ")</f>
        <v xml:space="preserve"> </v>
      </c>
      <c r="E45" s="427"/>
      <c r="F45" s="826" t="str">
        <f t="shared" ref="F45:F69" si="2">IF(E45="Yes",VLOOKUP(B45,Signals,6,FALSE)," ")</f>
        <v xml:space="preserve"> </v>
      </c>
      <c r="G45" s="825" t="str">
        <f t="shared" ref="G45:G69" si="3">IF($B45&gt;0,VLOOKUP($B45,Signals,4,FALSE)," ")</f>
        <v xml:space="preserve"> </v>
      </c>
      <c r="I45" s="11"/>
      <c r="J45" s="8"/>
    </row>
    <row r="46" spans="1:10" ht="15.75">
      <c r="B46" s="812"/>
      <c r="C46" s="823" t="str">
        <f t="shared" si="0"/>
        <v xml:space="preserve"> </v>
      </c>
      <c r="D46" s="822" t="str">
        <f t="shared" si="1"/>
        <v xml:space="preserve"> </v>
      </c>
      <c r="E46" s="424"/>
      <c r="F46" s="823" t="str">
        <f t="shared" si="2"/>
        <v xml:space="preserve"> </v>
      </c>
      <c r="G46" s="824" t="str">
        <f t="shared" si="3"/>
        <v xml:space="preserve"> </v>
      </c>
      <c r="I46" s="11"/>
      <c r="J46" s="8"/>
    </row>
    <row r="47" spans="1:10" ht="20.100000000000001" customHeight="1">
      <c r="A47" s="899" t="s">
        <v>820</v>
      </c>
      <c r="B47" s="812"/>
      <c r="C47" s="823" t="str">
        <f t="shared" si="0"/>
        <v xml:space="preserve"> </v>
      </c>
      <c r="D47" s="821" t="str">
        <f t="shared" si="1"/>
        <v xml:space="preserve"> </v>
      </c>
      <c r="E47" s="428"/>
      <c r="F47" s="823" t="str">
        <f t="shared" si="2"/>
        <v xml:space="preserve"> </v>
      </c>
      <c r="G47" s="824" t="str">
        <f t="shared" si="3"/>
        <v xml:space="preserve"> </v>
      </c>
      <c r="I47" s="11"/>
      <c r="J47" s="8"/>
    </row>
    <row r="48" spans="1:10" ht="20.100000000000001" customHeight="1">
      <c r="A48" s="899"/>
      <c r="B48" s="812"/>
      <c r="C48" s="823" t="str">
        <f t="shared" si="0"/>
        <v xml:space="preserve"> </v>
      </c>
      <c r="D48" s="821" t="str">
        <f t="shared" si="1"/>
        <v xml:space="preserve"> </v>
      </c>
      <c r="E48" s="424"/>
      <c r="F48" s="823" t="str">
        <f t="shared" si="2"/>
        <v xml:space="preserve"> </v>
      </c>
      <c r="G48" s="824" t="str">
        <f t="shared" si="3"/>
        <v xml:space="preserve"> </v>
      </c>
      <c r="I48" s="11"/>
      <c r="J48" s="8"/>
    </row>
    <row r="49" spans="1:10" ht="20.100000000000001" customHeight="1">
      <c r="A49" s="899"/>
      <c r="B49" s="812"/>
      <c r="C49" s="823" t="str">
        <f t="shared" si="0"/>
        <v xml:space="preserve"> </v>
      </c>
      <c r="D49" s="823" t="str">
        <f t="shared" si="1"/>
        <v xml:space="preserve"> </v>
      </c>
      <c r="E49" s="428"/>
      <c r="F49" s="823" t="str">
        <f t="shared" si="2"/>
        <v xml:space="preserve"> </v>
      </c>
      <c r="G49" s="824" t="str">
        <f t="shared" si="3"/>
        <v xml:space="preserve"> </v>
      </c>
      <c r="I49" s="11"/>
      <c r="J49" s="8"/>
    </row>
    <row r="50" spans="1:10" ht="20.100000000000001" customHeight="1">
      <c r="A50" s="899"/>
      <c r="B50" s="812"/>
      <c r="C50" s="823" t="str">
        <f t="shared" si="0"/>
        <v xml:space="preserve"> </v>
      </c>
      <c r="D50" s="823" t="str">
        <f t="shared" si="1"/>
        <v xml:space="preserve"> </v>
      </c>
      <c r="E50" s="424"/>
      <c r="F50" s="823" t="str">
        <f t="shared" si="2"/>
        <v xml:space="preserve"> </v>
      </c>
      <c r="G50" s="824" t="str">
        <f t="shared" si="3"/>
        <v xml:space="preserve"> </v>
      </c>
      <c r="I50" s="11"/>
      <c r="J50" s="8"/>
    </row>
    <row r="51" spans="1:10" ht="20.100000000000001" customHeight="1">
      <c r="A51" s="899"/>
      <c r="B51" s="812"/>
      <c r="C51" s="823" t="str">
        <f t="shared" si="0"/>
        <v xml:space="preserve"> </v>
      </c>
      <c r="D51" s="822" t="str">
        <f t="shared" si="1"/>
        <v xml:space="preserve"> </v>
      </c>
      <c r="E51" s="428"/>
      <c r="F51" s="823" t="str">
        <f t="shared" si="2"/>
        <v xml:space="preserve"> </v>
      </c>
      <c r="G51" s="824" t="str">
        <f t="shared" si="3"/>
        <v xml:space="preserve"> </v>
      </c>
      <c r="I51" s="11"/>
      <c r="J51" s="8"/>
    </row>
    <row r="52" spans="1:10" ht="20.100000000000001" customHeight="1">
      <c r="A52" s="899"/>
      <c r="B52" s="812"/>
      <c r="C52" s="823" t="str">
        <f t="shared" si="0"/>
        <v xml:space="preserve"> </v>
      </c>
      <c r="D52" s="823" t="str">
        <f t="shared" si="1"/>
        <v xml:space="preserve"> </v>
      </c>
      <c r="E52" s="424"/>
      <c r="F52" s="823" t="str">
        <f t="shared" si="2"/>
        <v xml:space="preserve"> </v>
      </c>
      <c r="G52" s="824" t="str">
        <f t="shared" si="3"/>
        <v xml:space="preserve"> </v>
      </c>
      <c r="I52" s="11"/>
      <c r="J52" s="8"/>
    </row>
    <row r="53" spans="1:10" ht="20.100000000000001" customHeight="1">
      <c r="A53" s="899"/>
      <c r="B53" s="812"/>
      <c r="C53" s="823" t="str">
        <f t="shared" si="0"/>
        <v xml:space="preserve"> </v>
      </c>
      <c r="D53" s="822" t="str">
        <f t="shared" si="1"/>
        <v xml:space="preserve"> </v>
      </c>
      <c r="E53" s="424"/>
      <c r="F53" s="823" t="str">
        <f t="shared" si="2"/>
        <v xml:space="preserve"> </v>
      </c>
      <c r="G53" s="824" t="str">
        <f t="shared" si="3"/>
        <v xml:space="preserve"> </v>
      </c>
      <c r="I53" s="11"/>
      <c r="J53" s="8"/>
    </row>
    <row r="54" spans="1:10" ht="20.100000000000001" customHeight="1">
      <c r="A54" s="899"/>
      <c r="B54" s="812"/>
      <c r="C54" s="823" t="str">
        <f t="shared" si="0"/>
        <v xml:space="preserve"> </v>
      </c>
      <c r="D54" s="823" t="str">
        <f t="shared" si="1"/>
        <v xml:space="preserve"> </v>
      </c>
      <c r="E54" s="428"/>
      <c r="F54" s="823" t="str">
        <f t="shared" si="2"/>
        <v xml:space="preserve"> </v>
      </c>
      <c r="G54" s="824" t="str">
        <f t="shared" si="3"/>
        <v xml:space="preserve"> </v>
      </c>
      <c r="I54" s="11"/>
      <c r="J54" s="8"/>
    </row>
    <row r="55" spans="1:10" ht="20.100000000000001" customHeight="1">
      <c r="A55" s="899"/>
      <c r="B55" s="812"/>
      <c r="C55" s="823" t="str">
        <f t="shared" si="0"/>
        <v xml:space="preserve"> </v>
      </c>
      <c r="D55" s="822" t="str">
        <f t="shared" si="1"/>
        <v xml:space="preserve"> </v>
      </c>
      <c r="E55" s="425"/>
      <c r="F55" s="823" t="str">
        <f t="shared" si="2"/>
        <v xml:space="preserve"> </v>
      </c>
      <c r="G55" s="824" t="str">
        <f t="shared" si="3"/>
        <v xml:space="preserve"> </v>
      </c>
      <c r="I55" s="11"/>
      <c r="J55" s="8"/>
    </row>
    <row r="56" spans="1:10" ht="20.100000000000001" customHeight="1">
      <c r="A56" s="899"/>
      <c r="B56" s="812"/>
      <c r="C56" s="823" t="str">
        <f t="shared" si="0"/>
        <v xml:space="preserve"> </v>
      </c>
      <c r="D56" s="821" t="str">
        <f t="shared" si="1"/>
        <v xml:space="preserve"> </v>
      </c>
      <c r="E56" s="424"/>
      <c r="F56" s="823" t="str">
        <f t="shared" si="2"/>
        <v xml:space="preserve"> </v>
      </c>
      <c r="G56" s="824" t="str">
        <f t="shared" si="3"/>
        <v xml:space="preserve"> </v>
      </c>
      <c r="I56" s="11"/>
      <c r="J56" s="8"/>
    </row>
    <row r="57" spans="1:10" ht="20.100000000000001" customHeight="1">
      <c r="A57" s="899"/>
      <c r="B57" s="812"/>
      <c r="C57" s="823" t="str">
        <f t="shared" si="0"/>
        <v xml:space="preserve"> </v>
      </c>
      <c r="D57" s="821" t="str">
        <f t="shared" si="1"/>
        <v xml:space="preserve"> </v>
      </c>
      <c r="E57" s="424"/>
      <c r="F57" s="823" t="str">
        <f t="shared" si="2"/>
        <v xml:space="preserve"> </v>
      </c>
      <c r="G57" s="824" t="str">
        <f t="shared" si="3"/>
        <v xml:space="preserve"> </v>
      </c>
      <c r="I57" s="11"/>
      <c r="J57" s="8"/>
    </row>
    <row r="58" spans="1:10" ht="20.100000000000001" customHeight="1">
      <c r="A58" s="899"/>
      <c r="B58" s="812"/>
      <c r="C58" s="823" t="str">
        <f t="shared" si="0"/>
        <v xml:space="preserve"> </v>
      </c>
      <c r="D58" s="821" t="str">
        <f t="shared" si="1"/>
        <v xml:space="preserve"> </v>
      </c>
      <c r="E58" s="424"/>
      <c r="F58" s="823" t="str">
        <f t="shared" si="2"/>
        <v xml:space="preserve"> </v>
      </c>
      <c r="G58" s="824" t="str">
        <f t="shared" si="3"/>
        <v xml:space="preserve"> </v>
      </c>
      <c r="I58" s="11"/>
      <c r="J58" s="8"/>
    </row>
    <row r="59" spans="1:10" ht="20.100000000000001" customHeight="1">
      <c r="A59" s="899"/>
      <c r="B59" s="812"/>
      <c r="C59" s="823" t="str">
        <f t="shared" si="0"/>
        <v xml:space="preserve"> </v>
      </c>
      <c r="D59" s="821" t="str">
        <f t="shared" si="1"/>
        <v xml:space="preserve"> </v>
      </c>
      <c r="E59" s="424"/>
      <c r="F59" s="823" t="str">
        <f t="shared" si="2"/>
        <v xml:space="preserve"> </v>
      </c>
      <c r="G59" s="824" t="str">
        <f t="shared" si="3"/>
        <v xml:space="preserve"> </v>
      </c>
      <c r="I59" s="11"/>
      <c r="J59" s="8"/>
    </row>
    <row r="60" spans="1:10" ht="20.100000000000001" customHeight="1">
      <c r="B60" s="812"/>
      <c r="C60" s="823" t="str">
        <f t="shared" si="0"/>
        <v xml:space="preserve"> </v>
      </c>
      <c r="D60" s="823" t="str">
        <f t="shared" si="1"/>
        <v xml:space="preserve"> </v>
      </c>
      <c r="E60" s="424"/>
      <c r="F60" s="823" t="str">
        <f t="shared" si="2"/>
        <v xml:space="preserve"> </v>
      </c>
      <c r="G60" s="824" t="str">
        <f t="shared" si="3"/>
        <v xml:space="preserve"> </v>
      </c>
      <c r="I60" s="11"/>
      <c r="J60" s="8"/>
    </row>
    <row r="61" spans="1:10" ht="20.100000000000001" customHeight="1">
      <c r="B61" s="812"/>
      <c r="C61" s="823" t="str">
        <f t="shared" si="0"/>
        <v xml:space="preserve"> </v>
      </c>
      <c r="D61" s="823" t="str">
        <f t="shared" si="1"/>
        <v xml:space="preserve"> </v>
      </c>
      <c r="E61" s="424"/>
      <c r="F61" s="823" t="str">
        <f t="shared" si="2"/>
        <v xml:space="preserve"> </v>
      </c>
      <c r="G61" s="824" t="str">
        <f t="shared" si="3"/>
        <v xml:space="preserve"> </v>
      </c>
      <c r="I61" s="11"/>
      <c r="J61" s="8"/>
    </row>
    <row r="62" spans="1:10" ht="20.100000000000001" customHeight="1">
      <c r="B62" s="818"/>
      <c r="C62" s="823" t="str">
        <f t="shared" si="0"/>
        <v xml:space="preserve"> </v>
      </c>
      <c r="D62" s="822" t="str">
        <f t="shared" si="1"/>
        <v xml:space="preserve"> </v>
      </c>
      <c r="E62" s="810"/>
      <c r="F62" s="821" t="str">
        <f t="shared" si="2"/>
        <v xml:space="preserve"> </v>
      </c>
      <c r="G62" s="820" t="str">
        <f t="shared" si="3"/>
        <v xml:space="preserve"> </v>
      </c>
      <c r="I62" s="11"/>
      <c r="J62" s="8"/>
    </row>
    <row r="63" spans="1:10" ht="20.100000000000001" customHeight="1">
      <c r="B63" s="818"/>
      <c r="C63" s="823" t="str">
        <f t="shared" si="0"/>
        <v xml:space="preserve"> </v>
      </c>
      <c r="D63" s="821" t="str">
        <f t="shared" si="1"/>
        <v xml:space="preserve"> </v>
      </c>
      <c r="E63" s="425"/>
      <c r="F63" s="821" t="str">
        <f t="shared" si="2"/>
        <v xml:space="preserve"> </v>
      </c>
      <c r="G63" s="820" t="str">
        <f t="shared" si="3"/>
        <v xml:space="preserve"> </v>
      </c>
      <c r="I63" s="11"/>
      <c r="J63" s="8"/>
    </row>
    <row r="64" spans="1:10" ht="20.100000000000001" customHeight="1">
      <c r="B64" s="818"/>
      <c r="C64" s="823" t="str">
        <f t="shared" si="0"/>
        <v xml:space="preserve"> </v>
      </c>
      <c r="D64" s="821" t="str">
        <f t="shared" si="1"/>
        <v xml:space="preserve"> </v>
      </c>
      <c r="E64" s="425"/>
      <c r="F64" s="821" t="str">
        <f t="shared" si="2"/>
        <v xml:space="preserve"> </v>
      </c>
      <c r="G64" s="820" t="str">
        <f t="shared" si="3"/>
        <v xml:space="preserve"> </v>
      </c>
      <c r="I64" s="11"/>
      <c r="J64" s="8"/>
    </row>
    <row r="65" spans="2:10" ht="15.75">
      <c r="B65" s="818"/>
      <c r="C65" s="823" t="str">
        <f t="shared" si="0"/>
        <v xml:space="preserve"> </v>
      </c>
      <c r="D65" s="821" t="str">
        <f t="shared" si="1"/>
        <v xml:space="preserve"> </v>
      </c>
      <c r="E65" s="425"/>
      <c r="F65" s="821" t="str">
        <f t="shared" si="2"/>
        <v xml:space="preserve"> </v>
      </c>
      <c r="G65" s="820" t="str">
        <f t="shared" si="3"/>
        <v xml:space="preserve"> </v>
      </c>
      <c r="I65" s="11"/>
      <c r="J65" s="8"/>
    </row>
    <row r="66" spans="2:10" ht="15.75">
      <c r="B66" s="818"/>
      <c r="C66" s="823" t="str">
        <f t="shared" si="0"/>
        <v xml:space="preserve"> </v>
      </c>
      <c r="D66" s="821" t="str">
        <f t="shared" si="1"/>
        <v xml:space="preserve"> </v>
      </c>
      <c r="E66" s="425"/>
      <c r="F66" s="821" t="str">
        <f t="shared" si="2"/>
        <v xml:space="preserve"> </v>
      </c>
      <c r="G66" s="820" t="str">
        <f t="shared" si="3"/>
        <v xml:space="preserve"> </v>
      </c>
      <c r="I66" s="11"/>
      <c r="J66" s="8"/>
    </row>
    <row r="67" spans="2:10" ht="15.75">
      <c r="B67" s="818"/>
      <c r="C67" s="823" t="str">
        <f t="shared" si="0"/>
        <v xml:space="preserve"> </v>
      </c>
      <c r="D67" s="821" t="str">
        <f t="shared" si="1"/>
        <v xml:space="preserve"> </v>
      </c>
      <c r="E67" s="425"/>
      <c r="F67" s="821" t="str">
        <f t="shared" si="2"/>
        <v xml:space="preserve"> </v>
      </c>
      <c r="G67" s="820" t="str">
        <f t="shared" si="3"/>
        <v xml:space="preserve"> </v>
      </c>
      <c r="I67" s="11"/>
      <c r="J67" s="8"/>
    </row>
    <row r="68" spans="2:10" ht="15.75">
      <c r="B68" s="818"/>
      <c r="C68" s="823" t="str">
        <f t="shared" si="0"/>
        <v xml:space="preserve"> </v>
      </c>
      <c r="D68" s="821" t="str">
        <f t="shared" si="1"/>
        <v xml:space="preserve"> </v>
      </c>
      <c r="E68" s="425"/>
      <c r="F68" s="821" t="str">
        <f t="shared" si="2"/>
        <v xml:space="preserve"> </v>
      </c>
      <c r="G68" s="820" t="str">
        <f t="shared" si="3"/>
        <v xml:space="preserve"> </v>
      </c>
      <c r="I68" s="11"/>
      <c r="J68" s="8"/>
    </row>
    <row r="69" spans="2:10" ht="15.75">
      <c r="B69" s="819"/>
      <c r="C69" s="823" t="str">
        <f t="shared" si="0"/>
        <v xml:space="preserve"> </v>
      </c>
      <c r="D69" s="821" t="str">
        <f t="shared" si="1"/>
        <v xml:space="preserve"> </v>
      </c>
      <c r="E69" s="425"/>
      <c r="F69" s="821" t="str">
        <f t="shared" si="2"/>
        <v xml:space="preserve"> </v>
      </c>
      <c r="G69" s="820" t="str">
        <f t="shared" si="3"/>
        <v xml:space="preserve"> </v>
      </c>
      <c r="H69" s="6"/>
      <c r="I69" s="36"/>
      <c r="J69" s="88"/>
    </row>
  </sheetData>
  <sheetProtection formatCells="0" insertRows="0" autoFilter="0"/>
  <mergeCells count="3">
    <mergeCell ref="J3:J4"/>
    <mergeCell ref="J7:J8"/>
    <mergeCell ref="A47:A59"/>
  </mergeCells>
  <conditionalFormatting sqref="C45:D65">
    <cfRule type="cellIs" dxfId="678" priority="2" operator="equal">
      <formula>"varies"</formula>
    </cfRule>
  </conditionalFormatting>
  <conditionalFormatting sqref="G45:G62">
    <cfRule type="cellIs" dxfId="677" priority="1" operator="equal">
      <formula>"varies"</formula>
    </cfRule>
  </conditionalFormatting>
  <dataValidations count="1">
    <dataValidation type="list" showInputMessage="1" showErrorMessage="1" sqref="E45:E69" xr:uid="{30C9FED4-8F6F-40F4-8C8F-D2F9337A0070}">
      <formula1>YN</formula1>
    </dataValidation>
  </dataValidations>
  <printOptions horizontalCentered="1"/>
  <pageMargins left="0" right="0" top="0.25" bottom="0.5" header="0.3" footer="0.3"/>
  <pageSetup scale="76" orientation="portrait" r:id="rId1"/>
  <headerFooter>
    <oddFooter>&amp;L&amp;9U.S. Copyright Office&amp;R&amp;9Form SA3E Long Form (Rev. 05-17)</oddFooter>
  </headerFooter>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556</v>
      </c>
      <c r="E7" s="222" t="s">
        <v>532</v>
      </c>
      <c r="F7" s="222"/>
      <c r="G7" s="222"/>
      <c r="H7" s="222"/>
      <c r="I7" s="222"/>
      <c r="J7" s="223"/>
      <c r="K7" s="96"/>
      <c r="L7" s="221"/>
      <c r="M7" s="222"/>
      <c r="N7" s="636" t="s">
        <v>557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558</v>
      </c>
      <c r="E34" s="222" t="s">
        <v>532</v>
      </c>
      <c r="F34" s="222"/>
      <c r="G34" s="222"/>
      <c r="H34" s="222"/>
      <c r="I34" s="222"/>
      <c r="J34" s="223"/>
      <c r="K34" s="96"/>
      <c r="L34" s="221"/>
      <c r="M34" s="222"/>
      <c r="N34" s="636" t="s">
        <v>559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J9Noc4Vt3v6AW/SDiMfpxRRiDlmMBODd1M8qU0rMle2Yw+y80q1+2/1IP5FkKqSboy1bHNga+W/19jKMThmMA==" saltValue="VJ5z1WY52273v5FG7yblr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71" priority="16" operator="equal">
      <formula>"varies"</formula>
    </cfRule>
  </conditionalFormatting>
  <conditionalFormatting sqref="C40:D54">
    <cfRule type="cellIs" dxfId="270" priority="15" operator="equal">
      <formula>"varies"</formula>
    </cfRule>
  </conditionalFormatting>
  <conditionalFormatting sqref="H14:H26">
    <cfRule type="cellIs" dxfId="269" priority="10" operator="equal">
      <formula>"varies"</formula>
    </cfRule>
  </conditionalFormatting>
  <conditionalFormatting sqref="H41:H53">
    <cfRule type="cellIs" dxfId="268" priority="7" operator="equal">
      <formula>"varies"</formula>
    </cfRule>
  </conditionalFormatting>
  <conditionalFormatting sqref="M13:N27">
    <cfRule type="cellIs" dxfId="267" priority="14" operator="equal">
      <formula>"varies"</formula>
    </cfRule>
  </conditionalFormatting>
  <conditionalFormatting sqref="M40:N54">
    <cfRule type="cellIs" dxfId="266" priority="13" operator="equal">
      <formula>"varies"</formula>
    </cfRule>
  </conditionalFormatting>
  <conditionalFormatting sqref="R14:R26">
    <cfRule type="cellIs" dxfId="265" priority="4" operator="equal">
      <formula>"varies"</formula>
    </cfRule>
  </conditionalFormatting>
  <conditionalFormatting sqref="R41:R53">
    <cfRule type="cellIs" dxfId="26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560</v>
      </c>
      <c r="E7" s="222" t="s">
        <v>532</v>
      </c>
      <c r="F7" s="222"/>
      <c r="G7" s="222"/>
      <c r="H7" s="222"/>
      <c r="I7" s="222"/>
      <c r="J7" s="223"/>
      <c r="K7" s="96"/>
      <c r="L7" s="221"/>
      <c r="M7" s="222"/>
      <c r="N7" s="636" t="s">
        <v>561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562</v>
      </c>
      <c r="E34" s="222" t="s">
        <v>532</v>
      </c>
      <c r="F34" s="222"/>
      <c r="G34" s="222"/>
      <c r="H34" s="222"/>
      <c r="I34" s="222"/>
      <c r="J34" s="223"/>
      <c r="K34" s="96"/>
      <c r="L34" s="221"/>
      <c r="M34" s="222"/>
      <c r="N34" s="636" t="s">
        <v>563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5LfH1VF82ED6/aY32IQ2W1Uz/LYWknkRrjUjykUQf4ISs0M/IBoDuVSkVJOLySi87m1r4GIW5r+sVVr5fjnDew==" saltValue="GP8wS1suEQK/J5TAvGg0Pw=="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63" priority="16" operator="equal">
      <formula>"varies"</formula>
    </cfRule>
  </conditionalFormatting>
  <conditionalFormatting sqref="C40:D54">
    <cfRule type="cellIs" dxfId="262" priority="15" operator="equal">
      <formula>"varies"</formula>
    </cfRule>
  </conditionalFormatting>
  <conditionalFormatting sqref="H14:H26">
    <cfRule type="cellIs" dxfId="261" priority="10" operator="equal">
      <formula>"varies"</formula>
    </cfRule>
  </conditionalFormatting>
  <conditionalFormatting sqref="H41:H53">
    <cfRule type="cellIs" dxfId="260" priority="7" operator="equal">
      <formula>"varies"</formula>
    </cfRule>
  </conditionalFormatting>
  <conditionalFormatting sqref="M13:N27">
    <cfRule type="cellIs" dxfId="259" priority="14" operator="equal">
      <formula>"varies"</formula>
    </cfRule>
  </conditionalFormatting>
  <conditionalFormatting sqref="M40:N54">
    <cfRule type="cellIs" dxfId="258" priority="13" operator="equal">
      <formula>"varies"</formula>
    </cfRule>
  </conditionalFormatting>
  <conditionalFormatting sqref="R14:R26">
    <cfRule type="cellIs" dxfId="257" priority="4" operator="equal">
      <formula>"varies"</formula>
    </cfRule>
  </conditionalFormatting>
  <conditionalFormatting sqref="R41:R53">
    <cfRule type="cellIs" dxfId="25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B1:U67"/>
  <sheetViews>
    <sheetView showGridLines="0" workbookViewId="0">
      <selection activeCell="V34" sqref="V34"/>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128</v>
      </c>
      <c r="E7" s="222" t="s">
        <v>532</v>
      </c>
      <c r="F7" s="222"/>
      <c r="G7" s="222"/>
      <c r="H7" s="222"/>
      <c r="I7" s="222"/>
      <c r="J7" s="223"/>
      <c r="K7" s="96"/>
      <c r="L7" s="221"/>
      <c r="M7" s="222"/>
      <c r="N7" s="636" t="s">
        <v>129</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130</v>
      </c>
      <c r="E34" s="222" t="s">
        <v>532</v>
      </c>
      <c r="F34" s="222"/>
      <c r="G34" s="222"/>
      <c r="H34" s="222"/>
      <c r="I34" s="222"/>
      <c r="J34" s="223"/>
      <c r="K34" s="96"/>
      <c r="L34" s="221"/>
      <c r="M34" s="222"/>
      <c r="N34" s="636" t="s">
        <v>131</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9Nl9tt60hTn1G9r7OrZcq++W2u+Mrn01IE62bmu0ry/zvXglqGeJ9c/pdLCPZPK8pChB4jfEDt+hMun9IJVbag==" saltValue="Roy4T5Ct29BTxyYugfcqEg=="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55" priority="16" operator="equal">
      <formula>"varies"</formula>
    </cfRule>
  </conditionalFormatting>
  <conditionalFormatting sqref="C40:D54">
    <cfRule type="cellIs" dxfId="254" priority="15" operator="equal">
      <formula>"varies"</formula>
    </cfRule>
  </conditionalFormatting>
  <conditionalFormatting sqref="H14:H26">
    <cfRule type="cellIs" dxfId="253" priority="10" operator="equal">
      <formula>"varies"</formula>
    </cfRule>
  </conditionalFormatting>
  <conditionalFormatting sqref="H41:H53">
    <cfRule type="cellIs" dxfId="252" priority="7" operator="equal">
      <formula>"varies"</formula>
    </cfRule>
  </conditionalFormatting>
  <conditionalFormatting sqref="M13:N27">
    <cfRule type="cellIs" dxfId="251" priority="14" operator="equal">
      <formula>"varies"</formula>
    </cfRule>
  </conditionalFormatting>
  <conditionalFormatting sqref="M40:N54">
    <cfRule type="cellIs" dxfId="250" priority="13" operator="equal">
      <formula>"varies"</formula>
    </cfRule>
  </conditionalFormatting>
  <conditionalFormatting sqref="R14:R26">
    <cfRule type="cellIs" dxfId="249" priority="4" operator="equal">
      <formula>"varies"</formula>
    </cfRule>
  </conditionalFormatting>
  <conditionalFormatting sqref="R41:R53">
    <cfRule type="cellIs" dxfId="24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132</v>
      </c>
      <c r="E7" s="222" t="s">
        <v>532</v>
      </c>
      <c r="F7" s="222"/>
      <c r="G7" s="222"/>
      <c r="H7" s="222"/>
      <c r="I7" s="222"/>
      <c r="J7" s="223"/>
      <c r="K7" s="96"/>
      <c r="L7" s="221"/>
      <c r="M7" s="222"/>
      <c r="N7" s="636" t="s">
        <v>133</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134</v>
      </c>
      <c r="E34" s="222" t="s">
        <v>532</v>
      </c>
      <c r="F34" s="222"/>
      <c r="G34" s="222"/>
      <c r="H34" s="222"/>
      <c r="I34" s="222"/>
      <c r="J34" s="223"/>
      <c r="K34" s="96"/>
      <c r="L34" s="221"/>
      <c r="M34" s="222"/>
      <c r="N34" s="636" t="s">
        <v>135</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pNh0v8MjYJWrwv0+zVy4TdUO7e86SMyH//wxrnrFwF6/jGhqsRFavs2Wq/149tokKuHfTIMynOR/Zc6CJ7Qa6g==" saltValue="RF/5/nnF/0mEl5oozx7p4A=="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47" priority="16" operator="equal">
      <formula>"varies"</formula>
    </cfRule>
  </conditionalFormatting>
  <conditionalFormatting sqref="C40:D54">
    <cfRule type="cellIs" dxfId="246" priority="15" operator="equal">
      <formula>"varies"</formula>
    </cfRule>
  </conditionalFormatting>
  <conditionalFormatting sqref="H14:H26">
    <cfRule type="cellIs" dxfId="245" priority="10" operator="equal">
      <formula>"varies"</formula>
    </cfRule>
  </conditionalFormatting>
  <conditionalFormatting sqref="H41:H53">
    <cfRule type="cellIs" dxfId="244" priority="7" operator="equal">
      <formula>"varies"</formula>
    </cfRule>
  </conditionalFormatting>
  <conditionalFormatting sqref="M13:N27">
    <cfRule type="cellIs" dxfId="243" priority="14" operator="equal">
      <formula>"varies"</formula>
    </cfRule>
  </conditionalFormatting>
  <conditionalFormatting sqref="M40:N54">
    <cfRule type="cellIs" dxfId="242" priority="13" operator="equal">
      <formula>"varies"</formula>
    </cfRule>
  </conditionalFormatting>
  <conditionalFormatting sqref="R14:R26">
    <cfRule type="cellIs" dxfId="241" priority="4" operator="equal">
      <formula>"varies"</formula>
    </cfRule>
  </conditionalFormatting>
  <conditionalFormatting sqref="R41:R53">
    <cfRule type="cellIs" dxfId="24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136</v>
      </c>
      <c r="E7" s="222" t="s">
        <v>532</v>
      </c>
      <c r="F7" s="222"/>
      <c r="G7" s="222"/>
      <c r="H7" s="222"/>
      <c r="I7" s="222"/>
      <c r="J7" s="223"/>
      <c r="K7" s="96"/>
      <c r="L7" s="221"/>
      <c r="M7" s="222"/>
      <c r="N7" s="636" t="s">
        <v>137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138</v>
      </c>
      <c r="E34" s="222" t="s">
        <v>532</v>
      </c>
      <c r="F34" s="222"/>
      <c r="G34" s="222"/>
      <c r="H34" s="222"/>
      <c r="I34" s="222"/>
      <c r="J34" s="223"/>
      <c r="K34" s="96"/>
      <c r="L34" s="221"/>
      <c r="M34" s="222"/>
      <c r="N34" s="636" t="s">
        <v>139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Q51Yw7XlQo+kCPOvtTOo5RRBsuXWtCeV7wwDDU2PyMXjbHhe7RN/0sx4V/swcOx2nUnsvBFeW23cnusfHBwBOA==" saltValue="ta6H1Upbr/qoy1JeNgXJ+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39" priority="16" operator="equal">
      <formula>"varies"</formula>
    </cfRule>
  </conditionalFormatting>
  <conditionalFormatting sqref="C40:D54">
    <cfRule type="cellIs" dxfId="238" priority="15" operator="equal">
      <formula>"varies"</formula>
    </cfRule>
  </conditionalFormatting>
  <conditionalFormatting sqref="H14:H26">
    <cfRule type="cellIs" dxfId="237" priority="10" operator="equal">
      <formula>"varies"</formula>
    </cfRule>
  </conditionalFormatting>
  <conditionalFormatting sqref="H41:H53">
    <cfRule type="cellIs" dxfId="236" priority="7" operator="equal">
      <formula>"varies"</formula>
    </cfRule>
  </conditionalFormatting>
  <conditionalFormatting sqref="M13:N27">
    <cfRule type="cellIs" dxfId="235" priority="14" operator="equal">
      <formula>"varies"</formula>
    </cfRule>
  </conditionalFormatting>
  <conditionalFormatting sqref="M40:N54">
    <cfRule type="cellIs" dxfId="234" priority="13" operator="equal">
      <formula>"varies"</formula>
    </cfRule>
  </conditionalFormatting>
  <conditionalFormatting sqref="R14:R26">
    <cfRule type="cellIs" dxfId="233" priority="4" operator="equal">
      <formula>"varies"</formula>
    </cfRule>
  </conditionalFormatting>
  <conditionalFormatting sqref="R41:R53">
    <cfRule type="cellIs" dxfId="232"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140</v>
      </c>
      <c r="E7" s="222" t="s">
        <v>532</v>
      </c>
      <c r="F7" s="222"/>
      <c r="G7" s="222"/>
      <c r="H7" s="222"/>
      <c r="I7" s="222"/>
      <c r="J7" s="223"/>
      <c r="K7" s="96"/>
      <c r="L7" s="221"/>
      <c r="M7" s="222"/>
      <c r="N7" s="636" t="s">
        <v>141</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142</v>
      </c>
      <c r="E34" s="222" t="s">
        <v>532</v>
      </c>
      <c r="F34" s="222"/>
      <c r="G34" s="222"/>
      <c r="H34" s="222"/>
      <c r="I34" s="222"/>
      <c r="J34" s="223"/>
      <c r="K34" s="96"/>
      <c r="L34" s="221"/>
      <c r="M34" s="222"/>
      <c r="N34" s="636" t="s">
        <v>143</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PBtYdcHyVDweoTxLy0B/3zZxpQgTTdzo6YodgkKSY8y1Auxxww61sLgaTWNdkHQ3zwph3jC4rPMWKPYJ9QpYOw==" saltValue="mLocsTn3+x7RqrHpDd0t2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31" priority="16" operator="equal">
      <formula>"varies"</formula>
    </cfRule>
  </conditionalFormatting>
  <conditionalFormatting sqref="C40:D54">
    <cfRule type="cellIs" dxfId="230" priority="15" operator="equal">
      <formula>"varies"</formula>
    </cfRule>
  </conditionalFormatting>
  <conditionalFormatting sqref="H14:H26">
    <cfRule type="cellIs" dxfId="229" priority="10" operator="equal">
      <formula>"varies"</formula>
    </cfRule>
  </conditionalFormatting>
  <conditionalFormatting sqref="H41:H53">
    <cfRule type="cellIs" dxfId="228" priority="7" operator="equal">
      <formula>"varies"</formula>
    </cfRule>
  </conditionalFormatting>
  <conditionalFormatting sqref="M13:N27">
    <cfRule type="cellIs" dxfId="227" priority="14" operator="equal">
      <formula>"varies"</formula>
    </cfRule>
  </conditionalFormatting>
  <conditionalFormatting sqref="M40:N54">
    <cfRule type="cellIs" dxfId="226" priority="13" operator="equal">
      <formula>"varies"</formula>
    </cfRule>
  </conditionalFormatting>
  <conditionalFormatting sqref="R14:R26">
    <cfRule type="cellIs" dxfId="225" priority="4" operator="equal">
      <formula>"varies"</formula>
    </cfRule>
  </conditionalFormatting>
  <conditionalFormatting sqref="R41:R53">
    <cfRule type="cellIs" dxfId="224"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144</v>
      </c>
      <c r="E7" s="222" t="s">
        <v>532</v>
      </c>
      <c r="F7" s="222"/>
      <c r="G7" s="222"/>
      <c r="H7" s="222"/>
      <c r="I7" s="222"/>
      <c r="J7" s="223"/>
      <c r="K7" s="96"/>
      <c r="L7" s="221"/>
      <c r="M7" s="222"/>
      <c r="N7" s="636" t="s">
        <v>145</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147</v>
      </c>
      <c r="E34" s="222" t="s">
        <v>532</v>
      </c>
      <c r="F34" s="222"/>
      <c r="G34" s="222"/>
      <c r="H34" s="222"/>
      <c r="I34" s="222"/>
      <c r="J34" s="223"/>
      <c r="K34" s="96"/>
      <c r="L34" s="221"/>
      <c r="M34" s="222"/>
      <c r="N34" s="636" t="s">
        <v>148</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0TMUrv2yAKvW/vvXGT0VnvfC/iaVAQFy+TK3yYNHJpNpI6RK45Brr78ctW1ZcEjmCDMrz83Ayk7Ec2jodsyGxw==" saltValue="lBih5jhOiacl195S0Ob7Xw=="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23" priority="16" operator="equal">
      <formula>"varies"</formula>
    </cfRule>
  </conditionalFormatting>
  <conditionalFormatting sqref="C40:D54">
    <cfRule type="cellIs" dxfId="222" priority="15" operator="equal">
      <formula>"varies"</formula>
    </cfRule>
  </conditionalFormatting>
  <conditionalFormatting sqref="H14:H26">
    <cfRule type="cellIs" dxfId="221" priority="10" operator="equal">
      <formula>"varies"</formula>
    </cfRule>
  </conditionalFormatting>
  <conditionalFormatting sqref="H41:H53">
    <cfRule type="cellIs" dxfId="220" priority="7" operator="equal">
      <formula>"varies"</formula>
    </cfRule>
  </conditionalFormatting>
  <conditionalFormatting sqref="M13:N27">
    <cfRule type="cellIs" dxfId="219" priority="14" operator="equal">
      <formula>"varies"</formula>
    </cfRule>
  </conditionalFormatting>
  <conditionalFormatting sqref="M40:N54">
    <cfRule type="cellIs" dxfId="218" priority="13" operator="equal">
      <formula>"varies"</formula>
    </cfRule>
  </conditionalFormatting>
  <conditionalFormatting sqref="R14:R26">
    <cfRule type="cellIs" dxfId="217" priority="4" operator="equal">
      <formula>"varies"</formula>
    </cfRule>
  </conditionalFormatting>
  <conditionalFormatting sqref="R41:R53">
    <cfRule type="cellIs" dxfId="216"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149</v>
      </c>
      <c r="E7" s="222" t="s">
        <v>532</v>
      </c>
      <c r="F7" s="222"/>
      <c r="G7" s="222"/>
      <c r="H7" s="222"/>
      <c r="I7" s="222"/>
      <c r="J7" s="223"/>
      <c r="K7" s="96"/>
      <c r="L7" s="221"/>
      <c r="M7" s="222"/>
      <c r="N7" s="636" t="s">
        <v>150</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151</v>
      </c>
      <c r="E34" s="222" t="s">
        <v>532</v>
      </c>
      <c r="F34" s="222"/>
      <c r="G34" s="222"/>
      <c r="H34" s="222"/>
      <c r="I34" s="222"/>
      <c r="J34" s="223"/>
      <c r="K34" s="96"/>
      <c r="L34" s="221"/>
      <c r="M34" s="222"/>
      <c r="N34" s="636" t="s">
        <v>152</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B7HWFv7zprOn7ZQCrcvrLCwtAsSWZg+PFe+Yg24PuwnzzLzlO/CdFkF2oAyP7CU+crnYroxplYjJg7nuJgiifw==" saltValue="XTURw3uhQhSWgTRX/5m5bQ=="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15" priority="16" operator="equal">
      <formula>"varies"</formula>
    </cfRule>
  </conditionalFormatting>
  <conditionalFormatting sqref="C40:D54">
    <cfRule type="cellIs" dxfId="214" priority="15" operator="equal">
      <formula>"varies"</formula>
    </cfRule>
  </conditionalFormatting>
  <conditionalFormatting sqref="H14:H26">
    <cfRule type="cellIs" dxfId="213" priority="10" operator="equal">
      <formula>"varies"</formula>
    </cfRule>
  </conditionalFormatting>
  <conditionalFormatting sqref="H41:H53">
    <cfRule type="cellIs" dxfId="212" priority="7" operator="equal">
      <formula>"varies"</formula>
    </cfRule>
  </conditionalFormatting>
  <conditionalFormatting sqref="M13:N27">
    <cfRule type="cellIs" dxfId="211" priority="14" operator="equal">
      <formula>"varies"</formula>
    </cfRule>
  </conditionalFormatting>
  <conditionalFormatting sqref="M40:N54">
    <cfRule type="cellIs" dxfId="210" priority="13" operator="equal">
      <formula>"varies"</formula>
    </cfRule>
  </conditionalFormatting>
  <conditionalFormatting sqref="R14:R26">
    <cfRule type="cellIs" dxfId="209" priority="4" operator="equal">
      <formula>"varies"</formula>
    </cfRule>
  </conditionalFormatting>
  <conditionalFormatting sqref="R41:R53">
    <cfRule type="cellIs" dxfId="208"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153</v>
      </c>
      <c r="E7" s="222" t="s">
        <v>532</v>
      </c>
      <c r="F7" s="222"/>
      <c r="G7" s="222"/>
      <c r="H7" s="222"/>
      <c r="I7" s="222"/>
      <c r="J7" s="223"/>
      <c r="K7" s="96"/>
      <c r="L7" s="221"/>
      <c r="M7" s="222"/>
      <c r="N7" s="636" t="s">
        <v>154</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155</v>
      </c>
      <c r="E34" s="222" t="s">
        <v>532</v>
      </c>
      <c r="F34" s="222"/>
      <c r="G34" s="222"/>
      <c r="H34" s="222"/>
      <c r="I34" s="222"/>
      <c r="J34" s="223"/>
      <c r="K34" s="96"/>
      <c r="L34" s="221"/>
      <c r="M34" s="222"/>
      <c r="N34" s="636" t="s">
        <v>174</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Xy0Yt9hQWQfi6OTgkMKdxxY/PxYdHbx7PZhEDDmEOdLjjCjaXZYXrMapTTlFDaGu91nO+r0D87eNHFoHSsZmmg==" saltValue="nXLbLIJRlkAy9Jp9dTrFhw=="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207" priority="16" operator="equal">
      <formula>"varies"</formula>
    </cfRule>
  </conditionalFormatting>
  <conditionalFormatting sqref="C40:D54">
    <cfRule type="cellIs" dxfId="206" priority="15" operator="equal">
      <formula>"varies"</formula>
    </cfRule>
  </conditionalFormatting>
  <conditionalFormatting sqref="H14:H26">
    <cfRule type="cellIs" dxfId="205" priority="10" operator="equal">
      <formula>"varies"</formula>
    </cfRule>
  </conditionalFormatting>
  <conditionalFormatting sqref="H41:H53">
    <cfRule type="cellIs" dxfId="204" priority="7" operator="equal">
      <formula>"varies"</formula>
    </cfRule>
  </conditionalFormatting>
  <conditionalFormatting sqref="M13:N27">
    <cfRule type="cellIs" dxfId="203" priority="14" operator="equal">
      <formula>"varies"</formula>
    </cfRule>
  </conditionalFormatting>
  <conditionalFormatting sqref="M40:N54">
    <cfRule type="cellIs" dxfId="202" priority="13" operator="equal">
      <formula>"varies"</formula>
    </cfRule>
  </conditionalFormatting>
  <conditionalFormatting sqref="R14:R26">
    <cfRule type="cellIs" dxfId="201" priority="4" operator="equal">
      <formula>"varies"</formula>
    </cfRule>
  </conditionalFormatting>
  <conditionalFormatting sqref="R41:R53">
    <cfRule type="cellIs" dxfId="200"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B1:U67"/>
  <sheetViews>
    <sheetView showGridLines="0" workbookViewId="0">
      <selection activeCell="U10" sqref="U10:U17"/>
    </sheetView>
  </sheetViews>
  <sheetFormatPr defaultColWidth="9.140625" defaultRowHeight="15"/>
  <cols>
    <col min="1" max="1" width="9.140625" customWidth="1"/>
    <col min="2" max="2" width="14.42578125" customWidth="1"/>
    <col min="3" max="3" width="5.42578125" customWidth="1"/>
    <col min="4" max="4" width="7.5703125" customWidth="1"/>
    <col min="5" max="5" width="0.5703125" customWidth="1"/>
    <col min="6" max="6" width="1.140625" customWidth="1"/>
    <col min="7" max="7" width="10.5703125" customWidth="1"/>
    <col min="8" max="8" width="5.42578125" customWidth="1"/>
    <col min="9" max="9" width="7.5703125" customWidth="1"/>
    <col min="10" max="10" width="1.42578125" customWidth="1"/>
    <col min="11" max="11" width="0.5703125" customWidth="1"/>
    <col min="12" max="12" width="13.5703125" customWidth="1"/>
    <col min="13" max="13" width="5.42578125" customWidth="1"/>
    <col min="14" max="14" width="8.5703125" customWidth="1"/>
    <col min="15" max="15" width="0.85546875" customWidth="1"/>
    <col min="16" max="16" width="1.85546875" customWidth="1"/>
    <col min="17" max="17" width="11.42578125" customWidth="1"/>
    <col min="18" max="18" width="5.42578125" customWidth="1"/>
    <col min="19" max="19" width="8.5703125" customWidth="1"/>
    <col min="20" max="20" width="1.140625" customWidth="1"/>
    <col min="21" max="21" width="15.5703125" customWidth="1"/>
    <col min="22" max="22" width="9.140625" customWidth="1"/>
  </cols>
  <sheetData>
    <row r="1" spans="2:21">
      <c r="U1" s="684" t="str">
        <f>CONCATENATE("ACCOUNTING PERIOD:  ",'General Data Input tab'!$D$2)</f>
        <v>ACCOUNTING PERIOD:  0</v>
      </c>
    </row>
    <row r="2" spans="2:21" ht="18.75" customHeight="1">
      <c r="B2" s="210" t="s">
        <v>819</v>
      </c>
      <c r="C2" s="210"/>
      <c r="D2" s="21"/>
      <c r="E2" s="21"/>
      <c r="F2" s="21"/>
      <c r="G2" s="21"/>
      <c r="H2" s="21"/>
      <c r="I2" s="232" t="s">
        <v>564</v>
      </c>
      <c r="J2" s="21"/>
      <c r="K2" s="21"/>
      <c r="L2" s="21"/>
      <c r="M2" s="21"/>
      <c r="N2" s="21"/>
      <c r="O2" s="21"/>
      <c r="P2" s="21"/>
      <c r="Q2" s="21"/>
      <c r="R2" s="21"/>
      <c r="S2" s="21"/>
    </row>
    <row r="3" spans="2:21" ht="15.75" customHeight="1">
      <c r="B3" s="137" t="s">
        <v>637</v>
      </c>
      <c r="C3" s="86"/>
      <c r="D3" s="97"/>
      <c r="E3" s="97"/>
      <c r="F3" s="97"/>
      <c r="G3" s="97"/>
      <c r="H3" s="97"/>
      <c r="I3" s="97"/>
      <c r="J3" s="97"/>
      <c r="K3" s="97"/>
      <c r="L3" s="97"/>
      <c r="M3" s="97"/>
      <c r="N3" s="97"/>
      <c r="O3" s="97"/>
      <c r="P3" s="97"/>
      <c r="Q3" s="97"/>
      <c r="R3" s="97"/>
      <c r="S3" s="97"/>
      <c r="T3" s="667" t="s">
        <v>410</v>
      </c>
      <c r="U3" s="1008" t="s">
        <v>638</v>
      </c>
    </row>
    <row r="4" spans="2:21" ht="23.25" customHeight="1">
      <c r="B4" s="537">
        <f>'General Data Input tab'!C17</f>
        <v>0</v>
      </c>
      <c r="C4" s="224"/>
      <c r="D4" s="205"/>
      <c r="E4" s="205"/>
      <c r="F4" s="205"/>
      <c r="G4" s="205"/>
      <c r="H4" s="205"/>
      <c r="I4" s="205"/>
      <c r="J4" s="205"/>
      <c r="K4" s="205"/>
      <c r="L4" s="205"/>
      <c r="M4" s="205"/>
      <c r="N4" s="205"/>
      <c r="O4" s="205"/>
      <c r="P4" s="205"/>
      <c r="Q4" s="205"/>
      <c r="R4" s="205"/>
      <c r="S4" s="205"/>
      <c r="T4" s="682" t="str">
        <f>IF('General Data Input tab'!K14&gt;0,'General Data Input tab'!K14," ")</f>
        <v xml:space="preserve"> </v>
      </c>
      <c r="U4" s="1009"/>
    </row>
    <row r="5" spans="2:21" ht="5.25" customHeight="1">
      <c r="B5" s="106"/>
      <c r="C5" s="95"/>
      <c r="D5" s="95"/>
      <c r="E5" s="95"/>
      <c r="F5" s="95"/>
      <c r="G5" s="95"/>
      <c r="H5" s="95"/>
      <c r="I5" s="95"/>
      <c r="J5" s="95"/>
      <c r="K5" s="95"/>
      <c r="L5" s="95"/>
      <c r="M5" s="95"/>
      <c r="N5" s="95"/>
      <c r="O5" s="95"/>
      <c r="P5" s="95"/>
      <c r="Q5" s="95"/>
      <c r="R5" s="95"/>
      <c r="S5" s="95"/>
      <c r="T5" s="62"/>
      <c r="U5" s="138"/>
    </row>
    <row r="6" spans="2:21" ht="15.75" customHeight="1">
      <c r="B6" s="1467" t="s">
        <v>473</v>
      </c>
      <c r="C6" s="1468"/>
      <c r="D6" s="1468"/>
      <c r="E6" s="1468"/>
      <c r="F6" s="1468"/>
      <c r="G6" s="1468"/>
      <c r="H6" s="1468"/>
      <c r="I6" s="1468"/>
      <c r="J6" s="1468"/>
      <c r="K6" s="989"/>
      <c r="L6" s="989"/>
      <c r="M6" s="989"/>
      <c r="N6" s="989"/>
      <c r="O6" s="989"/>
      <c r="P6" s="989"/>
      <c r="Q6" s="989"/>
      <c r="R6" s="989"/>
      <c r="S6" s="989"/>
      <c r="T6" s="989"/>
      <c r="U6" s="1472" t="s">
        <v>931</v>
      </c>
    </row>
    <row r="7" spans="2:21" ht="15.75" customHeight="1">
      <c r="B7" s="221"/>
      <c r="C7" s="222"/>
      <c r="D7" s="636" t="s">
        <v>156</v>
      </c>
      <c r="E7" s="222" t="s">
        <v>532</v>
      </c>
      <c r="F7" s="222"/>
      <c r="G7" s="222"/>
      <c r="H7" s="222"/>
      <c r="I7" s="222"/>
      <c r="J7" s="223"/>
      <c r="K7" s="96"/>
      <c r="L7" s="221"/>
      <c r="M7" s="222"/>
      <c r="N7" s="636" t="s">
        <v>157</v>
      </c>
      <c r="O7" s="222" t="s">
        <v>532</v>
      </c>
      <c r="P7" s="222"/>
      <c r="Q7" s="222"/>
      <c r="R7" s="222"/>
      <c r="S7" s="222"/>
      <c r="T7" s="223"/>
      <c r="U7" s="1473"/>
    </row>
    <row r="8" spans="2:21" ht="19.5" customHeight="1">
      <c r="B8" s="136" t="s">
        <v>470</v>
      </c>
      <c r="C8" s="26"/>
      <c r="D8" s="953">
        <f>IF(D7&gt;0,VLOOKUP(D7,GRPS,3,FALSE)," ")</f>
        <v>0</v>
      </c>
      <c r="E8" s="1450"/>
      <c r="F8" s="1450"/>
      <c r="G8" s="1450"/>
      <c r="H8" s="1450"/>
      <c r="I8" s="1450"/>
      <c r="J8" s="99"/>
      <c r="K8" s="93"/>
      <c r="L8" s="136" t="s">
        <v>470</v>
      </c>
      <c r="M8" s="26"/>
      <c r="N8" s="953">
        <f>IF(N7&gt;0,VLOOKUP(N7,GRPS,3,FALSE)," ")</f>
        <v>0</v>
      </c>
      <c r="O8" s="1450"/>
      <c r="P8" s="1450"/>
      <c r="Q8" s="1450"/>
      <c r="R8" s="1450"/>
      <c r="S8" s="1450"/>
      <c r="T8" s="21"/>
      <c r="U8" s="1473"/>
    </row>
    <row r="9" spans="2:21" ht="2.25" customHeight="1">
      <c r="B9" s="89"/>
      <c r="C9" s="23"/>
      <c r="D9" s="212"/>
      <c r="E9" s="212"/>
      <c r="F9" s="212"/>
      <c r="G9" s="212"/>
      <c r="H9" s="212"/>
      <c r="I9" s="212"/>
      <c r="J9" s="99"/>
      <c r="K9" s="109"/>
      <c r="L9" s="89"/>
      <c r="M9" s="23"/>
      <c r="N9" s="212"/>
      <c r="O9" s="212"/>
      <c r="P9" s="212"/>
      <c r="Q9" s="212"/>
      <c r="R9" s="212"/>
      <c r="S9" s="212"/>
      <c r="T9" s="21"/>
      <c r="U9" s="117"/>
    </row>
    <row r="10" spans="2:21">
      <c r="B10" s="1470"/>
      <c r="C10" s="1471"/>
      <c r="D10" s="1471"/>
      <c r="E10" s="1471"/>
      <c r="F10" s="1471"/>
      <c r="G10" s="1471"/>
      <c r="H10" s="1471"/>
      <c r="I10" s="1471"/>
      <c r="J10" s="99"/>
      <c r="K10" s="109"/>
      <c r="L10" s="1470"/>
      <c r="M10" s="1471"/>
      <c r="N10" s="1471"/>
      <c r="O10" s="1471"/>
      <c r="P10" s="1471"/>
      <c r="Q10" s="1471"/>
      <c r="R10" s="1471"/>
      <c r="S10" s="1471"/>
      <c r="T10" s="21"/>
      <c r="U10" s="139" t="s">
        <v>763</v>
      </c>
    </row>
    <row r="11" spans="2:21" ht="3" customHeight="1">
      <c r="B11" s="22"/>
      <c r="C11" s="21"/>
      <c r="D11" s="90"/>
      <c r="E11" s="90"/>
      <c r="F11" s="90"/>
      <c r="G11" s="90"/>
      <c r="H11" s="90"/>
      <c r="I11" s="90"/>
      <c r="J11" s="99"/>
      <c r="K11" s="108"/>
      <c r="L11" s="100"/>
      <c r="M11" s="90"/>
      <c r="N11" s="90"/>
      <c r="O11" s="90"/>
      <c r="P11" s="90"/>
      <c r="Q11" s="90"/>
      <c r="R11" s="90"/>
      <c r="S11" s="90"/>
      <c r="T11" s="21"/>
      <c r="U11" s="117"/>
    </row>
    <row r="12" spans="2:21">
      <c r="B12" s="221" t="s">
        <v>474</v>
      </c>
      <c r="C12" s="223"/>
      <c r="D12" s="208" t="s">
        <v>475</v>
      </c>
      <c r="E12" s="92"/>
      <c r="F12" s="1469" t="s">
        <v>474</v>
      </c>
      <c r="G12" s="1469"/>
      <c r="H12" s="230"/>
      <c r="I12" s="896" t="s">
        <v>475</v>
      </c>
      <c r="J12" s="898"/>
      <c r="K12" s="209"/>
      <c r="L12" s="221" t="s">
        <v>474</v>
      </c>
      <c r="M12" s="223"/>
      <c r="N12" s="208" t="s">
        <v>475</v>
      </c>
      <c r="O12" s="92"/>
      <c r="P12" s="1474" t="s">
        <v>474</v>
      </c>
      <c r="Q12" s="1474"/>
      <c r="R12" s="220"/>
      <c r="S12" s="896" t="s">
        <v>475</v>
      </c>
      <c r="T12" s="898"/>
      <c r="U12" s="139" t="s">
        <v>455</v>
      </c>
    </row>
    <row r="13" spans="2:21" ht="17.100000000000001" customHeight="1">
      <c r="B13" s="604"/>
      <c r="C13" s="614"/>
      <c r="D13" s="225" t="str">
        <f>IF($B13&gt;0,VLOOKUP($B13,Signals,5,FALSE)," ")</f>
        <v xml:space="preserve"> </v>
      </c>
      <c r="E13" s="202"/>
      <c r="F13" s="1464"/>
      <c r="G13" s="1465"/>
      <c r="H13" s="609"/>
      <c r="I13" s="1462" t="str">
        <f t="shared" ref="I13:I27" si="0">IF(F13&gt;0,VLOOKUP(F13,Signals,5,FALSE)," ")</f>
        <v xml:space="preserve"> </v>
      </c>
      <c r="J13" s="1455" t="str">
        <f t="shared" ref="J13:J27" si="1">IF($B13&gt;0,VLOOKUP($B13,Signals,5,FALSE)," ")</f>
        <v xml:space="preserve"> </v>
      </c>
      <c r="K13" s="98"/>
      <c r="L13" s="608"/>
      <c r="M13" s="612"/>
      <c r="N13" s="213" t="str">
        <f t="shared" ref="N13:N27" si="2">IF(L13&gt;0,VLOOKUP(L13,Signals,5,FALSE)," ")</f>
        <v xml:space="preserve"> </v>
      </c>
      <c r="O13" s="202"/>
      <c r="P13" s="1464"/>
      <c r="Q13" s="1465"/>
      <c r="R13" s="609"/>
      <c r="S13" s="1454" t="str">
        <f t="shared" ref="S13:S27" si="3">IF(P13&gt;0,VLOOKUP(P13,Signals,5,FALSE)," ")</f>
        <v xml:space="preserve"> </v>
      </c>
      <c r="T13" s="1455" t="str">
        <f t="shared" ref="T13:T27" si="4">IF($B13&gt;0,VLOOKUP($B13,Signals,5,FALSE)," ")</f>
        <v xml:space="preserve"> </v>
      </c>
      <c r="U13" s="199" t="s">
        <v>950</v>
      </c>
    </row>
    <row r="14" spans="2:21" ht="17.100000000000001" customHeight="1">
      <c r="B14" s="606"/>
      <c r="C14" s="613"/>
      <c r="D14" s="226" t="str">
        <f>IF(B14&gt;0,VLOOKUP(B14,Signals,5,FALSE)," ")</f>
        <v xml:space="preserve"> </v>
      </c>
      <c r="E14" s="218"/>
      <c r="F14" s="1166"/>
      <c r="G14" s="1167"/>
      <c r="H14" s="613"/>
      <c r="I14" s="1463" t="str">
        <f t="shared" si="0"/>
        <v xml:space="preserve"> </v>
      </c>
      <c r="J14" s="1457" t="str">
        <f t="shared" si="1"/>
        <v xml:space="preserve"> </v>
      </c>
      <c r="K14" s="99"/>
      <c r="L14" s="606"/>
      <c r="M14" s="613"/>
      <c r="N14" s="214" t="str">
        <f t="shared" si="2"/>
        <v xml:space="preserve"> </v>
      </c>
      <c r="O14" s="203"/>
      <c r="P14" s="1451"/>
      <c r="Q14" s="1452"/>
      <c r="R14" s="613"/>
      <c r="S14" s="1456" t="str">
        <f t="shared" si="3"/>
        <v xml:space="preserve"> </v>
      </c>
      <c r="T14" s="1457" t="str">
        <f t="shared" si="4"/>
        <v xml:space="preserve"> </v>
      </c>
      <c r="U14" s="139" t="s">
        <v>464</v>
      </c>
    </row>
    <row r="15" spans="2:21" ht="17.100000000000001" customHeight="1">
      <c r="B15" s="606"/>
      <c r="C15" s="614"/>
      <c r="D15" s="225" t="str">
        <f t="shared" ref="D15:D27" si="5">IF($B15&gt;0,VLOOKUP($B15,Signals,5,FALSE)," ")</f>
        <v xml:space="preserve"> </v>
      </c>
      <c r="E15" s="203"/>
      <c r="F15" s="1166"/>
      <c r="G15" s="1167"/>
      <c r="H15" s="613"/>
      <c r="I15" s="1466" t="str">
        <f t="shared" si="0"/>
        <v xml:space="preserve"> </v>
      </c>
      <c r="J15" s="1449" t="str">
        <f t="shared" si="1"/>
        <v xml:space="preserve"> </v>
      </c>
      <c r="K15" s="99"/>
      <c r="L15" s="606"/>
      <c r="M15" s="614"/>
      <c r="N15" s="213" t="str">
        <f t="shared" si="2"/>
        <v xml:space="preserve"> </v>
      </c>
      <c r="O15" s="203"/>
      <c r="P15" s="1451"/>
      <c r="Q15" s="1452"/>
      <c r="R15" s="613"/>
      <c r="S15" s="1448" t="str">
        <f t="shared" si="3"/>
        <v xml:space="preserve"> </v>
      </c>
      <c r="T15" s="1449" t="str">
        <f t="shared" si="4"/>
        <v xml:space="preserve"> </v>
      </c>
      <c r="U15" s="139" t="s">
        <v>463</v>
      </c>
    </row>
    <row r="16" spans="2:21" ht="17.100000000000001" customHeight="1">
      <c r="B16" s="606"/>
      <c r="C16" s="615"/>
      <c r="D16" s="227" t="str">
        <f t="shared" si="5"/>
        <v xml:space="preserve"> </v>
      </c>
      <c r="E16" s="203"/>
      <c r="F16" s="1166"/>
      <c r="G16" s="1167"/>
      <c r="H16" s="613"/>
      <c r="I16" s="1463" t="str">
        <f t="shared" si="0"/>
        <v xml:space="preserve"> </v>
      </c>
      <c r="J16" s="1457" t="str">
        <f t="shared" si="1"/>
        <v xml:space="preserve"> </v>
      </c>
      <c r="K16" s="99"/>
      <c r="L16" s="606"/>
      <c r="M16" s="615"/>
      <c r="N16" s="219" t="str">
        <f t="shared" si="2"/>
        <v xml:space="preserve"> </v>
      </c>
      <c r="O16" s="203"/>
      <c r="P16" s="1451"/>
      <c r="Q16" s="1452"/>
      <c r="R16" s="613"/>
      <c r="S16" s="1456" t="str">
        <f t="shared" si="3"/>
        <v xml:space="preserve"> </v>
      </c>
      <c r="T16" s="1457" t="str">
        <f t="shared" si="4"/>
        <v xml:space="preserve"> </v>
      </c>
      <c r="U16" s="139" t="s">
        <v>462</v>
      </c>
    </row>
    <row r="17" spans="2:21" ht="17.100000000000001" customHeight="1">
      <c r="B17" s="605"/>
      <c r="C17" s="615"/>
      <c r="D17" s="227" t="str">
        <f t="shared" si="5"/>
        <v xml:space="preserve"> </v>
      </c>
      <c r="E17" s="203"/>
      <c r="F17" s="1166"/>
      <c r="G17" s="1167"/>
      <c r="H17" s="613"/>
      <c r="I17" s="1466" t="str">
        <f t="shared" si="0"/>
        <v xml:space="preserve"> </v>
      </c>
      <c r="J17" s="1449" t="str">
        <f t="shared" si="1"/>
        <v xml:space="preserve"> </v>
      </c>
      <c r="K17" s="99"/>
      <c r="L17" s="605"/>
      <c r="M17" s="615"/>
      <c r="N17" s="219" t="str">
        <f t="shared" si="2"/>
        <v xml:space="preserve"> </v>
      </c>
      <c r="O17" s="203"/>
      <c r="P17" s="1451"/>
      <c r="Q17" s="1452"/>
      <c r="R17" s="613"/>
      <c r="S17" s="1448" t="str">
        <f t="shared" si="3"/>
        <v xml:space="preserve"> </v>
      </c>
      <c r="T17" s="1449" t="str">
        <f t="shared" si="4"/>
        <v xml:space="preserve"> </v>
      </c>
      <c r="U17" s="139" t="s">
        <v>759</v>
      </c>
    </row>
    <row r="18" spans="2:21" ht="17.100000000000001" customHeight="1">
      <c r="B18" s="606"/>
      <c r="C18" s="615"/>
      <c r="D18" s="227" t="str">
        <f t="shared" si="5"/>
        <v xml:space="preserve"> </v>
      </c>
      <c r="E18" s="203"/>
      <c r="F18" s="1166"/>
      <c r="G18" s="1167"/>
      <c r="H18" s="613"/>
      <c r="I18" s="1463" t="str">
        <f t="shared" si="0"/>
        <v xml:space="preserve"> </v>
      </c>
      <c r="J18" s="1457" t="str">
        <f t="shared" si="1"/>
        <v xml:space="preserve"> </v>
      </c>
      <c r="K18" s="99"/>
      <c r="L18" s="606"/>
      <c r="M18" s="615"/>
      <c r="N18" s="219" t="str">
        <f t="shared" si="2"/>
        <v xml:space="preserve"> </v>
      </c>
      <c r="O18" s="203"/>
      <c r="P18" s="1451"/>
      <c r="Q18" s="1452"/>
      <c r="R18" s="613"/>
      <c r="S18" s="1456" t="str">
        <f t="shared" si="3"/>
        <v xml:space="preserve"> </v>
      </c>
      <c r="T18" s="1457" t="str">
        <f t="shared" si="4"/>
        <v xml:space="preserve"> </v>
      </c>
      <c r="U18" s="139"/>
    </row>
    <row r="19" spans="2:21" ht="17.100000000000001" customHeight="1">
      <c r="B19" s="605"/>
      <c r="C19" s="615"/>
      <c r="D19" s="227" t="str">
        <f t="shared" si="5"/>
        <v xml:space="preserve"> </v>
      </c>
      <c r="E19" s="203"/>
      <c r="F19" s="1166"/>
      <c r="G19" s="1167"/>
      <c r="H19" s="613"/>
      <c r="I19" s="1466" t="str">
        <f t="shared" si="0"/>
        <v xml:space="preserve"> </v>
      </c>
      <c r="J19" s="1449" t="str">
        <f t="shared" si="1"/>
        <v xml:space="preserve"> </v>
      </c>
      <c r="K19" s="99"/>
      <c r="L19" s="605"/>
      <c r="M19" s="615"/>
      <c r="N19" s="219" t="str">
        <f t="shared" si="2"/>
        <v xml:space="preserve"> </v>
      </c>
      <c r="O19" s="203"/>
      <c r="P19" s="1451"/>
      <c r="Q19" s="1452"/>
      <c r="R19" s="613"/>
      <c r="S19" s="1448" t="str">
        <f t="shared" si="3"/>
        <v xml:space="preserve"> </v>
      </c>
      <c r="T19" s="1449" t="str">
        <f t="shared" si="4"/>
        <v xml:space="preserve"> </v>
      </c>
      <c r="U19" s="139"/>
    </row>
    <row r="20" spans="2:21" ht="17.100000000000001" customHeight="1">
      <c r="B20" s="611"/>
      <c r="C20" s="615"/>
      <c r="D20" s="227" t="str">
        <f t="shared" si="5"/>
        <v xml:space="preserve"> </v>
      </c>
      <c r="E20" s="203"/>
      <c r="F20" s="1166"/>
      <c r="G20" s="1167"/>
      <c r="H20" s="613"/>
      <c r="I20" s="1481" t="str">
        <f t="shared" si="0"/>
        <v xml:space="preserve"> </v>
      </c>
      <c r="J20" s="1459" t="str">
        <f t="shared" si="1"/>
        <v xml:space="preserve"> </v>
      </c>
      <c r="K20" s="99"/>
      <c r="L20" s="611"/>
      <c r="M20" s="615"/>
      <c r="N20" s="219" t="str">
        <f t="shared" si="2"/>
        <v xml:space="preserve"> </v>
      </c>
      <c r="O20" s="203"/>
      <c r="P20" s="1451"/>
      <c r="Q20" s="1452"/>
      <c r="R20" s="613"/>
      <c r="S20" s="1458" t="str">
        <f t="shared" si="3"/>
        <v xml:space="preserve"> </v>
      </c>
      <c r="T20" s="1459" t="str">
        <f t="shared" si="4"/>
        <v xml:space="preserve"> </v>
      </c>
      <c r="U20" s="139"/>
    </row>
    <row r="21" spans="2:21" ht="17.100000000000001" customHeight="1">
      <c r="B21" s="611"/>
      <c r="C21" s="615"/>
      <c r="D21" s="227" t="str">
        <f t="shared" si="5"/>
        <v xml:space="preserve"> </v>
      </c>
      <c r="E21" s="203"/>
      <c r="F21" s="1166"/>
      <c r="G21" s="1167"/>
      <c r="H21" s="613"/>
      <c r="I21" s="1481" t="str">
        <f t="shared" si="0"/>
        <v xml:space="preserve"> </v>
      </c>
      <c r="J21" s="1459" t="str">
        <f t="shared" si="1"/>
        <v xml:space="preserve"> </v>
      </c>
      <c r="K21" s="99"/>
      <c r="L21" s="611"/>
      <c r="M21" s="615"/>
      <c r="N21" s="219" t="str">
        <f t="shared" si="2"/>
        <v xml:space="preserve"> </v>
      </c>
      <c r="O21" s="203"/>
      <c r="P21" s="1451"/>
      <c r="Q21" s="1452"/>
      <c r="R21" s="613"/>
      <c r="S21" s="1458" t="str">
        <f t="shared" si="3"/>
        <v xml:space="preserve"> </v>
      </c>
      <c r="T21" s="1459" t="str">
        <f t="shared" si="4"/>
        <v xml:space="preserve"> </v>
      </c>
      <c r="U21" s="139"/>
    </row>
    <row r="22" spans="2:21" ht="17.100000000000001" customHeight="1">
      <c r="B22" s="611"/>
      <c r="C22" s="615"/>
      <c r="D22" s="227" t="str">
        <f t="shared" si="5"/>
        <v xml:space="preserve"> </v>
      </c>
      <c r="E22" s="203"/>
      <c r="F22" s="1166"/>
      <c r="G22" s="1167"/>
      <c r="H22" s="613"/>
      <c r="I22" s="1481" t="str">
        <f t="shared" si="0"/>
        <v xml:space="preserve"> </v>
      </c>
      <c r="J22" s="1459" t="str">
        <f t="shared" si="1"/>
        <v xml:space="preserve"> </v>
      </c>
      <c r="K22" s="99"/>
      <c r="L22" s="611"/>
      <c r="M22" s="615"/>
      <c r="N22" s="219" t="str">
        <f t="shared" si="2"/>
        <v xml:space="preserve"> </v>
      </c>
      <c r="O22" s="203"/>
      <c r="P22" s="1451"/>
      <c r="Q22" s="1452"/>
      <c r="R22" s="613"/>
      <c r="S22" s="1458" t="str">
        <f t="shared" si="3"/>
        <v xml:space="preserve"> </v>
      </c>
      <c r="T22" s="1459" t="str">
        <f t="shared" si="4"/>
        <v xml:space="preserve"> </v>
      </c>
      <c r="U22" s="139"/>
    </row>
    <row r="23" spans="2:21" ht="17.100000000000001" customHeight="1">
      <c r="B23" s="611"/>
      <c r="C23" s="615"/>
      <c r="D23" s="227" t="str">
        <f t="shared" si="5"/>
        <v xml:space="preserve"> </v>
      </c>
      <c r="E23" s="203"/>
      <c r="F23" s="1166"/>
      <c r="G23" s="1167"/>
      <c r="H23" s="613"/>
      <c r="I23" s="1481" t="str">
        <f t="shared" si="0"/>
        <v xml:space="preserve"> </v>
      </c>
      <c r="J23" s="1459" t="str">
        <f t="shared" si="1"/>
        <v xml:space="preserve"> </v>
      </c>
      <c r="K23" s="99"/>
      <c r="L23" s="611"/>
      <c r="M23" s="615"/>
      <c r="N23" s="219" t="str">
        <f t="shared" si="2"/>
        <v xml:space="preserve"> </v>
      </c>
      <c r="O23" s="203"/>
      <c r="P23" s="1451"/>
      <c r="Q23" s="1452"/>
      <c r="R23" s="613"/>
      <c r="S23" s="1458" t="str">
        <f t="shared" si="3"/>
        <v xml:space="preserve"> </v>
      </c>
      <c r="T23" s="1459" t="str">
        <f t="shared" si="4"/>
        <v xml:space="preserve"> </v>
      </c>
      <c r="U23" s="140"/>
    </row>
    <row r="24" spans="2:21" ht="17.100000000000001" customHeight="1">
      <c r="B24" s="611"/>
      <c r="C24" s="613"/>
      <c r="D24" s="226" t="str">
        <f t="shared" si="5"/>
        <v xml:space="preserve"> </v>
      </c>
      <c r="E24" s="203"/>
      <c r="F24" s="1166"/>
      <c r="G24" s="1167"/>
      <c r="H24" s="613"/>
      <c r="I24" s="1463" t="str">
        <f t="shared" si="0"/>
        <v xml:space="preserve"> </v>
      </c>
      <c r="J24" s="1457" t="str">
        <f t="shared" si="1"/>
        <v xml:space="preserve"> </v>
      </c>
      <c r="K24" s="99"/>
      <c r="L24" s="611"/>
      <c r="M24" s="613"/>
      <c r="N24" s="214" t="str">
        <f t="shared" si="2"/>
        <v xml:space="preserve"> </v>
      </c>
      <c r="O24" s="203"/>
      <c r="P24" s="1451"/>
      <c r="Q24" s="1452"/>
      <c r="R24" s="613"/>
      <c r="S24" s="1456" t="str">
        <f t="shared" si="3"/>
        <v xml:space="preserve"> </v>
      </c>
      <c r="T24" s="1457" t="str">
        <f t="shared" si="4"/>
        <v xml:space="preserve"> </v>
      </c>
      <c r="U24" s="140"/>
    </row>
    <row r="25" spans="2:21" ht="17.100000000000001" customHeight="1">
      <c r="B25" s="611"/>
      <c r="C25" s="616"/>
      <c r="D25" s="228" t="str">
        <f t="shared" si="5"/>
        <v xml:space="preserve"> </v>
      </c>
      <c r="E25" s="215"/>
      <c r="F25" s="1166"/>
      <c r="G25" s="1167"/>
      <c r="H25" s="613"/>
      <c r="I25" s="1463" t="str">
        <f t="shared" si="0"/>
        <v xml:space="preserve"> </v>
      </c>
      <c r="J25" s="1457" t="str">
        <f t="shared" si="1"/>
        <v xml:space="preserve"> </v>
      </c>
      <c r="K25" s="99"/>
      <c r="L25" s="611"/>
      <c r="M25" s="616"/>
      <c r="N25" s="216" t="str">
        <f t="shared" si="2"/>
        <v xml:space="preserve"> </v>
      </c>
      <c r="O25" s="215"/>
      <c r="P25" s="1451"/>
      <c r="Q25" s="1452"/>
      <c r="R25" s="613"/>
      <c r="S25" s="1456" t="str">
        <f t="shared" si="3"/>
        <v xml:space="preserve"> </v>
      </c>
      <c r="T25" s="1457" t="str">
        <f t="shared" si="4"/>
        <v xml:space="preserve"> </v>
      </c>
      <c r="U25" s="140"/>
    </row>
    <row r="26" spans="2:21" ht="17.100000000000001" customHeight="1">
      <c r="B26" s="611"/>
      <c r="C26" s="616"/>
      <c r="D26" s="228" t="str">
        <f t="shared" si="5"/>
        <v xml:space="preserve"> </v>
      </c>
      <c r="E26" s="217"/>
      <c r="F26" s="1166"/>
      <c r="G26" s="1167"/>
      <c r="H26" s="613"/>
      <c r="I26" s="1482" t="str">
        <f t="shared" si="0"/>
        <v xml:space="preserve"> </v>
      </c>
      <c r="J26" s="1476" t="str">
        <f t="shared" si="1"/>
        <v xml:space="preserve"> </v>
      </c>
      <c r="K26" s="99"/>
      <c r="L26" s="611"/>
      <c r="M26" s="616"/>
      <c r="N26" s="216" t="str">
        <f t="shared" si="2"/>
        <v xml:space="preserve"> </v>
      </c>
      <c r="O26" s="217"/>
      <c r="P26" s="1451"/>
      <c r="Q26" s="1452"/>
      <c r="R26" s="613"/>
      <c r="S26" s="1475" t="str">
        <f t="shared" si="3"/>
        <v xml:space="preserve"> </v>
      </c>
      <c r="T26" s="1476" t="str">
        <f t="shared" si="4"/>
        <v xml:space="preserve"> </v>
      </c>
      <c r="U26" s="140"/>
    </row>
    <row r="27" spans="2:21" ht="17.100000000000001" customHeight="1">
      <c r="B27" s="610"/>
      <c r="C27" s="617"/>
      <c r="D27" s="229" t="str">
        <f t="shared" si="5"/>
        <v xml:space="preserve"> </v>
      </c>
      <c r="E27" s="204"/>
      <c r="F27" s="1265"/>
      <c r="G27" s="1266"/>
      <c r="H27" s="607"/>
      <c r="I27" s="1483" t="str">
        <f t="shared" si="0"/>
        <v xml:space="preserve"> </v>
      </c>
      <c r="J27" s="1461" t="str">
        <f t="shared" si="1"/>
        <v xml:space="preserve"> </v>
      </c>
      <c r="K27" s="101"/>
      <c r="L27" s="610"/>
      <c r="M27" s="617"/>
      <c r="N27" s="201" t="str">
        <f t="shared" si="2"/>
        <v xml:space="preserve"> </v>
      </c>
      <c r="O27" s="204"/>
      <c r="P27" s="1231"/>
      <c r="Q27" s="1204"/>
      <c r="R27" s="607"/>
      <c r="S27" s="1460" t="str">
        <f t="shared" si="3"/>
        <v xml:space="preserve"> </v>
      </c>
      <c r="T27" s="1461" t="str">
        <f t="shared" si="4"/>
        <v xml:space="preserve"> </v>
      </c>
      <c r="U27" s="140"/>
    </row>
    <row r="28" spans="2:21" ht="24" customHeight="1">
      <c r="B28" s="136" t="s">
        <v>469</v>
      </c>
      <c r="C28" s="26"/>
      <c r="D28" s="97"/>
      <c r="E28" s="97"/>
      <c r="F28" s="90"/>
      <c r="G28" s="1479">
        <f>SUM(D13:D27)+SUM(I13:I27)</f>
        <v>0</v>
      </c>
      <c r="H28" s="1479"/>
      <c r="I28" s="1477"/>
      <c r="J28" s="112"/>
      <c r="K28" s="93"/>
      <c r="L28" s="207" t="s">
        <v>469</v>
      </c>
      <c r="M28" s="47"/>
      <c r="N28" s="97"/>
      <c r="O28" s="97"/>
      <c r="P28" s="95"/>
      <c r="Q28" s="1477">
        <f>SUM(N13:N27)+SUM(S13:S27)</f>
        <v>0</v>
      </c>
      <c r="R28" s="1477"/>
      <c r="S28" s="1477"/>
      <c r="T28" s="131"/>
      <c r="U28" s="114"/>
    </row>
    <row r="29" spans="2:21" ht="24" customHeight="1">
      <c r="B29" s="136" t="s">
        <v>472</v>
      </c>
      <c r="C29" s="26"/>
      <c r="D29" s="21"/>
      <c r="E29" s="21"/>
      <c r="F29" s="141" t="s">
        <v>661</v>
      </c>
      <c r="G29" s="1453">
        <f>IF(D7&gt;0,VLOOKUP(D7,GRPS,4,FALSE),"0")</f>
        <v>0</v>
      </c>
      <c r="H29" s="1453"/>
      <c r="I29" s="1453"/>
      <c r="J29" s="113"/>
      <c r="K29" s="109"/>
      <c r="L29" s="136" t="s">
        <v>471</v>
      </c>
      <c r="M29" s="26"/>
      <c r="N29" s="21"/>
      <c r="O29" s="21"/>
      <c r="P29" s="141" t="s">
        <v>661</v>
      </c>
      <c r="Q29" s="1453">
        <f>IF(N7&gt;0,VLOOKUP(N7,GRPS,4,FALSE),"0")</f>
        <v>0</v>
      </c>
      <c r="R29" s="1453"/>
      <c r="S29" s="1453"/>
      <c r="T29" s="111"/>
      <c r="U29" s="115"/>
    </row>
    <row r="30" spans="2:21" ht="11.25" customHeight="1">
      <c r="B30" s="136"/>
      <c r="C30" s="26"/>
      <c r="D30" s="21"/>
      <c r="E30" s="21"/>
      <c r="F30" s="49"/>
      <c r="G30" s="1477"/>
      <c r="H30" s="1477"/>
      <c r="I30" s="1477"/>
      <c r="J30" s="99"/>
      <c r="K30" s="109"/>
      <c r="L30" s="136"/>
      <c r="M30" s="26"/>
      <c r="N30" s="21"/>
      <c r="O30" s="21"/>
      <c r="P30" s="49"/>
      <c r="Q30" s="21"/>
      <c r="R30" s="21"/>
      <c r="S30" s="21"/>
      <c r="T30" s="21"/>
      <c r="U30" s="115"/>
    </row>
    <row r="31" spans="2:21" ht="33" customHeight="1">
      <c r="B31" s="24" t="s">
        <v>530</v>
      </c>
      <c r="C31" s="48"/>
      <c r="D31" s="21"/>
      <c r="E31" s="21"/>
      <c r="F31" s="142" t="s">
        <v>661</v>
      </c>
      <c r="G31" s="1477">
        <f>G28*G29*0.0375</f>
        <v>0</v>
      </c>
      <c r="H31" s="1477"/>
      <c r="I31" s="1478" t="e">
        <f>IF(F31&lt;=1,(G31*0.01013*F31),IF(F31&lt;=4,(G31*0.01013)+((G31*0.00668)*(F31-1)),(G31*0.01013)+(G31*0.00668*3)+((G31*0.00314)*(F31-4))))</f>
        <v>#VALUE!</v>
      </c>
      <c r="J31" s="113"/>
      <c r="K31" s="109"/>
      <c r="L31" s="24" t="s">
        <v>529</v>
      </c>
      <c r="M31" s="48"/>
      <c r="N31" s="21"/>
      <c r="O31" s="21"/>
      <c r="P31" s="142" t="s">
        <v>661</v>
      </c>
      <c r="Q31" s="1477">
        <f>Q28*Q29*0.0375</f>
        <v>0</v>
      </c>
      <c r="R31" s="1477"/>
      <c r="S31" s="1478" t="e">
        <f>IF(F31&lt;=1,(G31*0.01013*F31),IF(F31&lt;=4,(G31*0.01013)+((G31*0.00668)*(F31-1)),(G31*0.01013)+(G31*0.00668*3)+((G31*0.00314)*(F31-4))))</f>
        <v>#VALUE!</v>
      </c>
      <c r="T31" s="111"/>
      <c r="U31" s="115"/>
    </row>
    <row r="32" spans="2:21" ht="8.25" customHeight="1">
      <c r="B32" s="143"/>
      <c r="C32" s="141"/>
      <c r="D32" s="90"/>
      <c r="E32" s="90"/>
      <c r="F32" s="141"/>
      <c r="G32" s="90"/>
      <c r="H32" s="90"/>
      <c r="I32" s="90"/>
      <c r="J32" s="101"/>
      <c r="K32" s="108"/>
      <c r="L32" s="143"/>
      <c r="M32" s="141"/>
      <c r="N32" s="90"/>
      <c r="O32" s="90"/>
      <c r="P32" s="141"/>
      <c r="Q32" s="90"/>
      <c r="R32" s="90"/>
      <c r="S32" s="90"/>
      <c r="T32" s="90"/>
      <c r="U32" s="115"/>
    </row>
    <row r="33" spans="2:21" ht="4.5" customHeight="1">
      <c r="B33" s="142"/>
      <c r="C33" s="144"/>
      <c r="D33" s="95"/>
      <c r="E33" s="95"/>
      <c r="F33" s="144"/>
      <c r="G33" s="95"/>
      <c r="H33" s="95"/>
      <c r="I33" s="95"/>
      <c r="J33" s="96"/>
      <c r="K33" s="107"/>
      <c r="L33" s="142"/>
      <c r="M33" s="144"/>
      <c r="N33" s="95"/>
      <c r="O33" s="95"/>
      <c r="P33" s="144"/>
      <c r="Q33" s="95"/>
      <c r="R33" s="95"/>
      <c r="S33" s="95"/>
      <c r="T33" s="95"/>
      <c r="U33" s="115"/>
    </row>
    <row r="34" spans="2:21" ht="15.75">
      <c r="B34" s="221"/>
      <c r="C34" s="222"/>
      <c r="D34" s="636" t="s">
        <v>158</v>
      </c>
      <c r="E34" s="222" t="s">
        <v>532</v>
      </c>
      <c r="F34" s="222"/>
      <c r="G34" s="222"/>
      <c r="H34" s="222"/>
      <c r="I34" s="222"/>
      <c r="J34" s="223"/>
      <c r="K34" s="96"/>
      <c r="L34" s="221"/>
      <c r="M34" s="222"/>
      <c r="N34" s="636" t="s">
        <v>159</v>
      </c>
      <c r="O34" s="222" t="s">
        <v>532</v>
      </c>
      <c r="P34" s="222"/>
      <c r="Q34" s="222"/>
      <c r="R34" s="222"/>
      <c r="S34" s="222"/>
      <c r="T34" s="223"/>
      <c r="U34" s="115"/>
    </row>
    <row r="35" spans="2:21" ht="20.25" customHeight="1">
      <c r="B35" s="136" t="s">
        <v>470</v>
      </c>
      <c r="C35" s="26"/>
      <c r="D35" s="953">
        <f>IF(D34&gt;0,VLOOKUP(D34,GRPS,3,FALSE)," ")</f>
        <v>0</v>
      </c>
      <c r="E35" s="1450"/>
      <c r="F35" s="1450"/>
      <c r="G35" s="1450"/>
      <c r="H35" s="1450"/>
      <c r="I35" s="1450"/>
      <c r="J35" s="99"/>
      <c r="K35" s="93"/>
      <c r="L35" s="136" t="s">
        <v>470</v>
      </c>
      <c r="M35" s="26"/>
      <c r="N35" s="953">
        <f>IF(N34&gt;0,VLOOKUP(N34,GRPS,3,FALSE)," ")</f>
        <v>0</v>
      </c>
      <c r="O35" s="1450"/>
      <c r="P35" s="1450"/>
      <c r="Q35" s="1450"/>
      <c r="R35" s="1450"/>
      <c r="S35" s="1450"/>
      <c r="T35" s="21"/>
      <c r="U35" s="115"/>
    </row>
    <row r="36" spans="2:21" ht="1.5" customHeight="1">
      <c r="B36" s="89"/>
      <c r="C36" s="23"/>
      <c r="D36" s="212"/>
      <c r="E36" s="212"/>
      <c r="F36" s="212"/>
      <c r="G36" s="212"/>
      <c r="H36" s="212"/>
      <c r="I36" s="212"/>
      <c r="J36" s="99"/>
      <c r="K36" s="109"/>
      <c r="L36" s="89"/>
      <c r="M36" s="23"/>
      <c r="N36" s="212"/>
      <c r="O36" s="212"/>
      <c r="P36" s="212"/>
      <c r="Q36" s="212"/>
      <c r="R36" s="212"/>
      <c r="S36" s="212"/>
      <c r="T36" s="21"/>
      <c r="U36" s="115"/>
    </row>
    <row r="37" spans="2:21" ht="15.75" customHeight="1">
      <c r="B37" s="1470"/>
      <c r="C37" s="1471"/>
      <c r="D37" s="1471"/>
      <c r="E37" s="1471"/>
      <c r="F37" s="1471"/>
      <c r="G37" s="1471"/>
      <c r="H37" s="1471"/>
      <c r="I37" s="1471"/>
      <c r="J37" s="99"/>
      <c r="K37" s="109"/>
      <c r="L37" s="1470"/>
      <c r="M37" s="1471"/>
      <c r="N37" s="1471"/>
      <c r="O37" s="1471"/>
      <c r="P37" s="1471"/>
      <c r="Q37" s="1471"/>
      <c r="R37" s="1471"/>
      <c r="S37" s="1471"/>
      <c r="T37" s="21"/>
      <c r="U37" s="115"/>
    </row>
    <row r="38" spans="2:21" ht="5.25" customHeight="1">
      <c r="B38" s="100"/>
      <c r="C38" s="90"/>
      <c r="D38" s="90"/>
      <c r="E38" s="90"/>
      <c r="F38" s="90"/>
      <c r="G38" s="90"/>
      <c r="H38" s="90"/>
      <c r="I38" s="90"/>
      <c r="J38" s="99"/>
      <c r="K38" s="108"/>
      <c r="L38" s="100"/>
      <c r="M38" s="90"/>
      <c r="N38" s="90"/>
      <c r="O38" s="90"/>
      <c r="P38" s="90"/>
      <c r="Q38" s="90"/>
      <c r="R38" s="90"/>
      <c r="S38" s="90"/>
      <c r="T38" s="21"/>
      <c r="U38" s="115"/>
    </row>
    <row r="39" spans="2:21" ht="15.75" customHeight="1">
      <c r="B39" s="221" t="s">
        <v>474</v>
      </c>
      <c r="C39" s="223"/>
      <c r="D39" s="208" t="s">
        <v>475</v>
      </c>
      <c r="E39" s="92"/>
      <c r="F39" s="1474" t="s">
        <v>474</v>
      </c>
      <c r="G39" s="1474"/>
      <c r="H39" s="220"/>
      <c r="I39" s="896" t="s">
        <v>475</v>
      </c>
      <c r="J39" s="898"/>
      <c r="K39" s="209"/>
      <c r="L39" s="221" t="s">
        <v>474</v>
      </c>
      <c r="M39" s="223"/>
      <c r="N39" s="208" t="s">
        <v>475</v>
      </c>
      <c r="O39" s="92"/>
      <c r="P39" s="1474" t="s">
        <v>474</v>
      </c>
      <c r="Q39" s="1474"/>
      <c r="R39" s="220"/>
      <c r="S39" s="896" t="s">
        <v>475</v>
      </c>
      <c r="T39" s="898"/>
      <c r="U39" s="115"/>
    </row>
    <row r="40" spans="2:21" ht="17.100000000000001" customHeight="1">
      <c r="B40" s="608"/>
      <c r="C40" s="612"/>
      <c r="D40" s="213" t="str">
        <f>IF($B40&gt;0,VLOOKUP($B40,Signals,5,FALSE)," ")</f>
        <v xml:space="preserve"> </v>
      </c>
      <c r="E40" s="202"/>
      <c r="F40" s="1179"/>
      <c r="G40" s="1180"/>
      <c r="H40" s="609"/>
      <c r="I40" s="1454" t="str">
        <f t="shared" ref="I40:I54" si="6">IF(F40&gt;0,VLOOKUP(F40,Signals,5,FALSE)," ")</f>
        <v xml:space="preserve"> </v>
      </c>
      <c r="J40" s="1455" t="str">
        <f t="shared" ref="J40:J54" si="7">IF($B40&gt;0,VLOOKUP($B40,Signals,5,FALSE)," ")</f>
        <v xml:space="preserve"> </v>
      </c>
      <c r="K40" s="98"/>
      <c r="L40" s="608"/>
      <c r="M40" s="612"/>
      <c r="N40" s="213" t="str">
        <f t="shared" ref="N40:N54" si="8">IF(L40&gt;0,VLOOKUP(L40,Signals,5,FALSE)," ")</f>
        <v xml:space="preserve"> </v>
      </c>
      <c r="O40" s="202"/>
      <c r="P40" s="1179"/>
      <c r="Q40" s="1180"/>
      <c r="R40" s="609"/>
      <c r="S40" s="1454" t="str">
        <f t="shared" ref="S40:S54" si="9">IF(P40&gt;0,VLOOKUP(P40,Signals,5,FALSE)," ")</f>
        <v xml:space="preserve"> </v>
      </c>
      <c r="T40" s="1455" t="str">
        <f t="shared" ref="T40:T54" si="10">IF($B40&gt;0,VLOOKUP($B40,Signals,5,FALSE)," ")</f>
        <v xml:space="preserve"> </v>
      </c>
      <c r="U40" s="115"/>
    </row>
    <row r="41" spans="2:21" ht="17.100000000000001" customHeight="1">
      <c r="B41" s="606"/>
      <c r="C41" s="613"/>
      <c r="D41" s="214" t="str">
        <f>IF(B41&gt;0,VLOOKUP(B41,Signals,5,FALSE)," ")</f>
        <v xml:space="preserve"> </v>
      </c>
      <c r="E41" s="203"/>
      <c r="F41" s="1480"/>
      <c r="G41" s="1261"/>
      <c r="H41" s="613"/>
      <c r="I41" s="1456" t="str">
        <f t="shared" si="6"/>
        <v xml:space="preserve"> </v>
      </c>
      <c r="J41" s="1457" t="str">
        <f t="shared" si="7"/>
        <v xml:space="preserve"> </v>
      </c>
      <c r="K41" s="99"/>
      <c r="L41" s="606"/>
      <c r="M41" s="613"/>
      <c r="N41" s="214" t="str">
        <f t="shared" si="8"/>
        <v xml:space="preserve"> </v>
      </c>
      <c r="O41" s="203"/>
      <c r="P41" s="1480"/>
      <c r="Q41" s="1261"/>
      <c r="R41" s="613"/>
      <c r="S41" s="1456" t="str">
        <f t="shared" si="9"/>
        <v xml:space="preserve"> </v>
      </c>
      <c r="T41" s="1457" t="str">
        <f t="shared" si="10"/>
        <v xml:space="preserve"> </v>
      </c>
      <c r="U41" s="115"/>
    </row>
    <row r="42" spans="2:21" ht="17.100000000000001" customHeight="1">
      <c r="B42" s="606"/>
      <c r="C42" s="614"/>
      <c r="D42" s="213" t="str">
        <f t="shared" ref="D42:D54" si="11">IF($B42&gt;0,VLOOKUP($B42,Signals,5,FALSE)," ")</f>
        <v xml:space="preserve"> </v>
      </c>
      <c r="E42" s="203"/>
      <c r="F42" s="1480"/>
      <c r="G42" s="1261"/>
      <c r="H42" s="613"/>
      <c r="I42" s="1448" t="str">
        <f t="shared" si="6"/>
        <v xml:space="preserve"> </v>
      </c>
      <c r="J42" s="1449" t="str">
        <f t="shared" si="7"/>
        <v xml:space="preserve"> </v>
      </c>
      <c r="K42" s="99"/>
      <c r="L42" s="606"/>
      <c r="M42" s="614"/>
      <c r="N42" s="213" t="str">
        <f t="shared" si="8"/>
        <v xml:space="preserve"> </v>
      </c>
      <c r="O42" s="203"/>
      <c r="P42" s="1480"/>
      <c r="Q42" s="1261"/>
      <c r="R42" s="613"/>
      <c r="S42" s="1448" t="str">
        <f t="shared" si="9"/>
        <v xml:space="preserve"> </v>
      </c>
      <c r="T42" s="1449" t="str">
        <f t="shared" si="10"/>
        <v xml:space="preserve"> </v>
      </c>
      <c r="U42" s="115"/>
    </row>
    <row r="43" spans="2:21" ht="17.100000000000001" customHeight="1">
      <c r="B43" s="606"/>
      <c r="C43" s="615"/>
      <c r="D43" s="219" t="str">
        <f t="shared" si="11"/>
        <v xml:space="preserve"> </v>
      </c>
      <c r="E43" s="203"/>
      <c r="F43" s="1480"/>
      <c r="G43" s="1261"/>
      <c r="H43" s="613"/>
      <c r="I43" s="1456" t="str">
        <f t="shared" si="6"/>
        <v xml:space="preserve"> </v>
      </c>
      <c r="J43" s="1457" t="str">
        <f t="shared" si="7"/>
        <v xml:space="preserve"> </v>
      </c>
      <c r="K43" s="99"/>
      <c r="L43" s="606"/>
      <c r="M43" s="615"/>
      <c r="N43" s="219" t="str">
        <f t="shared" si="8"/>
        <v xml:space="preserve"> </v>
      </c>
      <c r="O43" s="203"/>
      <c r="P43" s="1480"/>
      <c r="Q43" s="1261"/>
      <c r="R43" s="613"/>
      <c r="S43" s="1456" t="str">
        <f t="shared" si="9"/>
        <v xml:space="preserve"> </v>
      </c>
      <c r="T43" s="1457" t="str">
        <f t="shared" si="10"/>
        <v xml:space="preserve"> </v>
      </c>
      <c r="U43" s="115"/>
    </row>
    <row r="44" spans="2:21" ht="17.100000000000001" customHeight="1">
      <c r="B44" s="605"/>
      <c r="C44" s="615"/>
      <c r="D44" s="219" t="str">
        <f t="shared" si="11"/>
        <v xml:space="preserve"> </v>
      </c>
      <c r="E44" s="203"/>
      <c r="F44" s="1480"/>
      <c r="G44" s="1261"/>
      <c r="H44" s="613"/>
      <c r="I44" s="1448" t="str">
        <f t="shared" si="6"/>
        <v xml:space="preserve"> </v>
      </c>
      <c r="J44" s="1449" t="str">
        <f t="shared" si="7"/>
        <v xml:space="preserve"> </v>
      </c>
      <c r="K44" s="99"/>
      <c r="L44" s="605"/>
      <c r="M44" s="615"/>
      <c r="N44" s="219" t="str">
        <f t="shared" si="8"/>
        <v xml:space="preserve"> </v>
      </c>
      <c r="O44" s="203"/>
      <c r="P44" s="1480"/>
      <c r="Q44" s="1261"/>
      <c r="R44" s="613"/>
      <c r="S44" s="1448" t="str">
        <f t="shared" si="9"/>
        <v xml:space="preserve"> </v>
      </c>
      <c r="T44" s="1449" t="str">
        <f t="shared" si="10"/>
        <v xml:space="preserve"> </v>
      </c>
      <c r="U44" s="115"/>
    </row>
    <row r="45" spans="2:21" ht="17.100000000000001" customHeight="1">
      <c r="B45" s="606"/>
      <c r="C45" s="615"/>
      <c r="D45" s="219" t="str">
        <f t="shared" si="11"/>
        <v xml:space="preserve"> </v>
      </c>
      <c r="E45" s="203"/>
      <c r="F45" s="1480"/>
      <c r="G45" s="1261"/>
      <c r="H45" s="613"/>
      <c r="I45" s="1456" t="str">
        <f t="shared" si="6"/>
        <v xml:space="preserve"> </v>
      </c>
      <c r="J45" s="1457" t="str">
        <f t="shared" si="7"/>
        <v xml:space="preserve"> </v>
      </c>
      <c r="K45" s="99"/>
      <c r="L45" s="606"/>
      <c r="M45" s="615"/>
      <c r="N45" s="219" t="str">
        <f t="shared" si="8"/>
        <v xml:space="preserve"> </v>
      </c>
      <c r="O45" s="203"/>
      <c r="P45" s="1480"/>
      <c r="Q45" s="1261"/>
      <c r="R45" s="613"/>
      <c r="S45" s="1456" t="str">
        <f t="shared" si="9"/>
        <v xml:space="preserve"> </v>
      </c>
      <c r="T45" s="1457" t="str">
        <f t="shared" si="10"/>
        <v xml:space="preserve"> </v>
      </c>
      <c r="U45" s="115"/>
    </row>
    <row r="46" spans="2:21" ht="17.100000000000001" customHeight="1">
      <c r="B46" s="605"/>
      <c r="C46" s="615"/>
      <c r="D46" s="219" t="str">
        <f t="shared" si="11"/>
        <v xml:space="preserve"> </v>
      </c>
      <c r="E46" s="203"/>
      <c r="F46" s="1480"/>
      <c r="G46" s="1261"/>
      <c r="H46" s="613"/>
      <c r="I46" s="1448" t="str">
        <f t="shared" si="6"/>
        <v xml:space="preserve"> </v>
      </c>
      <c r="J46" s="1449" t="str">
        <f t="shared" si="7"/>
        <v xml:space="preserve"> </v>
      </c>
      <c r="K46" s="99"/>
      <c r="L46" s="605"/>
      <c r="M46" s="615"/>
      <c r="N46" s="219" t="str">
        <f t="shared" si="8"/>
        <v xml:space="preserve"> </v>
      </c>
      <c r="O46" s="203"/>
      <c r="P46" s="1480"/>
      <c r="Q46" s="1261"/>
      <c r="R46" s="613"/>
      <c r="S46" s="1448" t="str">
        <f t="shared" si="9"/>
        <v xml:space="preserve"> </v>
      </c>
      <c r="T46" s="1449" t="str">
        <f t="shared" si="10"/>
        <v xml:space="preserve"> </v>
      </c>
      <c r="U46" s="115"/>
    </row>
    <row r="47" spans="2:21" ht="17.100000000000001" customHeight="1">
      <c r="B47" s="611"/>
      <c r="C47" s="615"/>
      <c r="D47" s="219" t="str">
        <f t="shared" si="11"/>
        <v xml:space="preserve"> </v>
      </c>
      <c r="E47" s="203"/>
      <c r="F47" s="1480"/>
      <c r="G47" s="1261"/>
      <c r="H47" s="613"/>
      <c r="I47" s="1458" t="str">
        <f t="shared" si="6"/>
        <v xml:space="preserve"> </v>
      </c>
      <c r="J47" s="1459" t="str">
        <f t="shared" si="7"/>
        <v xml:space="preserve"> </v>
      </c>
      <c r="K47" s="99"/>
      <c r="L47" s="611"/>
      <c r="M47" s="615"/>
      <c r="N47" s="219" t="str">
        <f t="shared" si="8"/>
        <v xml:space="preserve"> </v>
      </c>
      <c r="O47" s="203"/>
      <c r="P47" s="1480"/>
      <c r="Q47" s="1261"/>
      <c r="R47" s="613"/>
      <c r="S47" s="1458" t="str">
        <f t="shared" si="9"/>
        <v xml:space="preserve"> </v>
      </c>
      <c r="T47" s="1459" t="str">
        <f t="shared" si="10"/>
        <v xml:space="preserve"> </v>
      </c>
      <c r="U47" s="115"/>
    </row>
    <row r="48" spans="2:21" ht="17.100000000000001" customHeight="1">
      <c r="B48" s="611"/>
      <c r="C48" s="615"/>
      <c r="D48" s="219" t="str">
        <f t="shared" si="11"/>
        <v xml:space="preserve"> </v>
      </c>
      <c r="E48" s="203"/>
      <c r="F48" s="1480"/>
      <c r="G48" s="1261"/>
      <c r="H48" s="613"/>
      <c r="I48" s="1458" t="str">
        <f t="shared" si="6"/>
        <v xml:space="preserve"> </v>
      </c>
      <c r="J48" s="1459" t="str">
        <f t="shared" si="7"/>
        <v xml:space="preserve"> </v>
      </c>
      <c r="K48" s="99"/>
      <c r="L48" s="611"/>
      <c r="M48" s="615"/>
      <c r="N48" s="219" t="str">
        <f t="shared" si="8"/>
        <v xml:space="preserve"> </v>
      </c>
      <c r="O48" s="203"/>
      <c r="P48" s="1480"/>
      <c r="Q48" s="1261"/>
      <c r="R48" s="613"/>
      <c r="S48" s="1458" t="str">
        <f t="shared" si="9"/>
        <v xml:space="preserve"> </v>
      </c>
      <c r="T48" s="1459" t="str">
        <f t="shared" si="10"/>
        <v xml:space="preserve"> </v>
      </c>
      <c r="U48" s="115"/>
    </row>
    <row r="49" spans="2:21" ht="17.100000000000001" customHeight="1">
      <c r="B49" s="611"/>
      <c r="C49" s="615"/>
      <c r="D49" s="219" t="str">
        <f t="shared" si="11"/>
        <v xml:space="preserve"> </v>
      </c>
      <c r="E49" s="203"/>
      <c r="F49" s="1480"/>
      <c r="G49" s="1261"/>
      <c r="H49" s="613"/>
      <c r="I49" s="1458" t="str">
        <f t="shared" si="6"/>
        <v xml:space="preserve"> </v>
      </c>
      <c r="J49" s="1459" t="str">
        <f t="shared" si="7"/>
        <v xml:space="preserve"> </v>
      </c>
      <c r="K49" s="99"/>
      <c r="L49" s="611"/>
      <c r="M49" s="615"/>
      <c r="N49" s="219" t="str">
        <f t="shared" si="8"/>
        <v xml:space="preserve"> </v>
      </c>
      <c r="O49" s="203"/>
      <c r="P49" s="1480"/>
      <c r="Q49" s="1261"/>
      <c r="R49" s="613"/>
      <c r="S49" s="1458" t="str">
        <f t="shared" si="9"/>
        <v xml:space="preserve"> </v>
      </c>
      <c r="T49" s="1459" t="str">
        <f t="shared" si="10"/>
        <v xml:space="preserve"> </v>
      </c>
      <c r="U49" s="115"/>
    </row>
    <row r="50" spans="2:21" ht="17.100000000000001" customHeight="1">
      <c r="B50" s="611"/>
      <c r="C50" s="615"/>
      <c r="D50" s="219" t="str">
        <f t="shared" si="11"/>
        <v xml:space="preserve"> </v>
      </c>
      <c r="E50" s="203"/>
      <c r="F50" s="1480"/>
      <c r="G50" s="1261"/>
      <c r="H50" s="613"/>
      <c r="I50" s="1458" t="str">
        <f t="shared" si="6"/>
        <v xml:space="preserve"> </v>
      </c>
      <c r="J50" s="1459" t="str">
        <f t="shared" si="7"/>
        <v xml:space="preserve"> </v>
      </c>
      <c r="K50" s="99"/>
      <c r="L50" s="611"/>
      <c r="M50" s="615"/>
      <c r="N50" s="219" t="str">
        <f t="shared" si="8"/>
        <v xml:space="preserve"> </v>
      </c>
      <c r="O50" s="203"/>
      <c r="P50" s="1480"/>
      <c r="Q50" s="1261"/>
      <c r="R50" s="613"/>
      <c r="S50" s="1458" t="str">
        <f t="shared" si="9"/>
        <v xml:space="preserve"> </v>
      </c>
      <c r="T50" s="1459" t="str">
        <f t="shared" si="10"/>
        <v xml:space="preserve"> </v>
      </c>
      <c r="U50" s="115"/>
    </row>
    <row r="51" spans="2:21" ht="17.100000000000001" customHeight="1">
      <c r="B51" s="611"/>
      <c r="C51" s="613"/>
      <c r="D51" s="214" t="str">
        <f t="shared" si="11"/>
        <v xml:space="preserve"> </v>
      </c>
      <c r="E51" s="203"/>
      <c r="F51" s="1480"/>
      <c r="G51" s="1261"/>
      <c r="H51" s="613"/>
      <c r="I51" s="1456" t="str">
        <f t="shared" si="6"/>
        <v xml:space="preserve"> </v>
      </c>
      <c r="J51" s="1457" t="str">
        <f t="shared" si="7"/>
        <v xml:space="preserve"> </v>
      </c>
      <c r="K51" s="99"/>
      <c r="L51" s="611"/>
      <c r="M51" s="613"/>
      <c r="N51" s="214" t="str">
        <f t="shared" si="8"/>
        <v xml:space="preserve"> </v>
      </c>
      <c r="O51" s="203"/>
      <c r="P51" s="1480"/>
      <c r="Q51" s="1261"/>
      <c r="R51" s="613"/>
      <c r="S51" s="1456" t="str">
        <f t="shared" si="9"/>
        <v xml:space="preserve"> </v>
      </c>
      <c r="T51" s="1457" t="str">
        <f t="shared" si="10"/>
        <v xml:space="preserve"> </v>
      </c>
      <c r="U51" s="115"/>
    </row>
    <row r="52" spans="2:21" ht="17.100000000000001" customHeight="1">
      <c r="B52" s="611"/>
      <c r="C52" s="616"/>
      <c r="D52" s="216" t="str">
        <f t="shared" si="11"/>
        <v xml:space="preserve"> </v>
      </c>
      <c r="E52" s="215"/>
      <c r="F52" s="1480"/>
      <c r="G52" s="1261"/>
      <c r="H52" s="613"/>
      <c r="I52" s="1456" t="str">
        <f t="shared" si="6"/>
        <v xml:space="preserve"> </v>
      </c>
      <c r="J52" s="1457" t="str">
        <f t="shared" si="7"/>
        <v xml:space="preserve"> </v>
      </c>
      <c r="K52" s="99"/>
      <c r="L52" s="611"/>
      <c r="M52" s="616"/>
      <c r="N52" s="216" t="str">
        <f t="shared" si="8"/>
        <v xml:space="preserve"> </v>
      </c>
      <c r="O52" s="215"/>
      <c r="P52" s="1480"/>
      <c r="Q52" s="1261"/>
      <c r="R52" s="613"/>
      <c r="S52" s="1456" t="str">
        <f t="shared" si="9"/>
        <v xml:space="preserve"> </v>
      </c>
      <c r="T52" s="1457" t="str">
        <f t="shared" si="10"/>
        <v xml:space="preserve"> </v>
      </c>
      <c r="U52" s="115"/>
    </row>
    <row r="53" spans="2:21" ht="17.100000000000001" customHeight="1">
      <c r="B53" s="611"/>
      <c r="C53" s="616"/>
      <c r="D53" s="216" t="str">
        <f t="shared" si="11"/>
        <v xml:space="preserve"> </v>
      </c>
      <c r="E53" s="217"/>
      <c r="F53" s="1480"/>
      <c r="G53" s="1261"/>
      <c r="H53" s="613"/>
      <c r="I53" s="1475" t="str">
        <f t="shared" si="6"/>
        <v xml:space="preserve"> </v>
      </c>
      <c r="J53" s="1476" t="str">
        <f t="shared" si="7"/>
        <v xml:space="preserve"> </v>
      </c>
      <c r="K53" s="99"/>
      <c r="L53" s="611"/>
      <c r="M53" s="616"/>
      <c r="N53" s="216" t="str">
        <f t="shared" si="8"/>
        <v xml:space="preserve"> </v>
      </c>
      <c r="O53" s="217"/>
      <c r="P53" s="1480"/>
      <c r="Q53" s="1261"/>
      <c r="R53" s="613"/>
      <c r="S53" s="1475" t="str">
        <f t="shared" si="9"/>
        <v xml:space="preserve"> </v>
      </c>
      <c r="T53" s="1476" t="str">
        <f t="shared" si="10"/>
        <v xml:space="preserve"> </v>
      </c>
      <c r="U53" s="115"/>
    </row>
    <row r="54" spans="2:21" ht="17.100000000000001" customHeight="1">
      <c r="B54" s="610"/>
      <c r="C54" s="617"/>
      <c r="D54" s="201" t="str">
        <f t="shared" si="11"/>
        <v xml:space="preserve"> </v>
      </c>
      <c r="E54" s="204"/>
      <c r="F54" s="1488"/>
      <c r="G54" s="1489"/>
      <c r="H54" s="607"/>
      <c r="I54" s="1460" t="str">
        <f t="shared" si="6"/>
        <v xml:space="preserve"> </v>
      </c>
      <c r="J54" s="1461" t="str">
        <f t="shared" si="7"/>
        <v xml:space="preserve"> </v>
      </c>
      <c r="K54" s="101"/>
      <c r="L54" s="610"/>
      <c r="M54" s="617"/>
      <c r="N54" s="201" t="str">
        <f t="shared" si="8"/>
        <v xml:space="preserve"> </v>
      </c>
      <c r="O54" s="204"/>
      <c r="P54" s="1488"/>
      <c r="Q54" s="1489"/>
      <c r="R54" s="607"/>
      <c r="S54" s="1460" t="str">
        <f t="shared" si="9"/>
        <v xml:space="preserve"> </v>
      </c>
      <c r="T54" s="1461" t="str">
        <f t="shared" si="10"/>
        <v xml:space="preserve"> </v>
      </c>
      <c r="U54" s="115"/>
    </row>
    <row r="55" spans="2:21" ht="24" customHeight="1">
      <c r="B55" s="207" t="s">
        <v>469</v>
      </c>
      <c r="C55" s="47"/>
      <c r="D55" s="97"/>
      <c r="E55" s="97"/>
      <c r="F55" s="95"/>
      <c r="G55" s="1477">
        <f>SUM(D40:D54)+SUM(I40:I54)</f>
        <v>0</v>
      </c>
      <c r="H55" s="1477"/>
      <c r="I55" s="1477"/>
      <c r="J55" s="112"/>
      <c r="K55" s="93"/>
      <c r="L55" s="207" t="s">
        <v>469</v>
      </c>
      <c r="M55" s="47"/>
      <c r="N55" s="97"/>
      <c r="O55" s="97"/>
      <c r="P55" s="95"/>
      <c r="Q55" s="1477">
        <f>SUM(N40:N54)+SUM(S40:S54)</f>
        <v>0</v>
      </c>
      <c r="R55" s="1477"/>
      <c r="S55" s="1477"/>
      <c r="T55" s="131"/>
      <c r="U55" s="115"/>
    </row>
    <row r="56" spans="2:21" ht="24" customHeight="1">
      <c r="B56" s="136" t="s">
        <v>468</v>
      </c>
      <c r="C56" s="26"/>
      <c r="D56" s="21"/>
      <c r="E56" s="21"/>
      <c r="F56" s="141" t="s">
        <v>661</v>
      </c>
      <c r="G56" s="1453">
        <f>IF(D34&gt;0,VLOOKUP(D34,GRPS,4,FALSE),"0")</f>
        <v>0</v>
      </c>
      <c r="H56" s="1453"/>
      <c r="I56" s="1453"/>
      <c r="J56" s="113"/>
      <c r="K56" s="109"/>
      <c r="L56" s="136" t="s">
        <v>467</v>
      </c>
      <c r="M56" s="26"/>
      <c r="N56" s="21"/>
      <c r="O56" s="21"/>
      <c r="P56" s="141" t="s">
        <v>661</v>
      </c>
      <c r="Q56" s="1453">
        <f>IF(N34&gt;0,VLOOKUP(N34,GRPS,4,FALSE),"0")</f>
        <v>0</v>
      </c>
      <c r="R56" s="1453"/>
      <c r="S56" s="1453"/>
      <c r="T56" s="111"/>
      <c r="U56" s="115"/>
    </row>
    <row r="57" spans="2:21" ht="11.25" customHeight="1">
      <c r="B57" s="136"/>
      <c r="C57" s="26"/>
      <c r="D57" s="21"/>
      <c r="E57" s="21"/>
      <c r="F57" s="49"/>
      <c r="G57" s="1477"/>
      <c r="H57" s="1477"/>
      <c r="I57" s="1477"/>
      <c r="J57" s="99"/>
      <c r="K57" s="109"/>
      <c r="L57" s="136"/>
      <c r="M57" s="26"/>
      <c r="N57" s="21"/>
      <c r="O57" s="21"/>
      <c r="P57" s="49"/>
      <c r="Q57" s="21"/>
      <c r="R57" s="21"/>
      <c r="S57" s="21"/>
      <c r="T57" s="21"/>
      <c r="U57" s="115"/>
    </row>
    <row r="58" spans="2:21" ht="36" customHeight="1">
      <c r="B58" s="24" t="s">
        <v>527</v>
      </c>
      <c r="C58" s="48"/>
      <c r="D58" s="21"/>
      <c r="E58" s="21"/>
      <c r="F58" s="142" t="s">
        <v>661</v>
      </c>
      <c r="G58" s="1477">
        <f>G55*G56*0.0375</f>
        <v>0</v>
      </c>
      <c r="H58" s="1477"/>
      <c r="I58" s="1478" t="e">
        <f>IF(F31&lt;=1,(G31*0.01013*F31),IF(F31&lt;=4,(G31*0.01013)+((G31*0.00668)*(F31-1)),(G31*0.01013)+(G31*0.00668*3)+((G31*0.00314)*(F31-4))))</f>
        <v>#VALUE!</v>
      </c>
      <c r="J58" s="113"/>
      <c r="K58" s="109"/>
      <c r="L58" s="24" t="s">
        <v>528</v>
      </c>
      <c r="M58" s="48"/>
      <c r="N58" s="21"/>
      <c r="O58" s="21"/>
      <c r="P58" s="142" t="s">
        <v>661</v>
      </c>
      <c r="Q58" s="1477">
        <f>Q55*Q56*0.0375</f>
        <v>0</v>
      </c>
      <c r="R58" s="1477"/>
      <c r="S58" s="1478" t="e">
        <f>IF(F31&lt;=1,(G31*0.01013*F31),IF(F31&lt;=4,(G31*0.01013)+((G31*0.00668)*(F31-1)),(G31*0.01013)+(G31*0.00668*3)+((G31*0.00314)*(F31-4))))</f>
        <v>#VALUE!</v>
      </c>
      <c r="T58" s="111"/>
      <c r="U58" s="115"/>
    </row>
    <row r="59" spans="2:21" ht="15.75">
      <c r="B59" s="143"/>
      <c r="C59" s="141"/>
      <c r="D59" s="90"/>
      <c r="E59" s="90"/>
      <c r="F59" s="141"/>
      <c r="G59" s="90"/>
      <c r="H59" s="90"/>
      <c r="I59" s="90"/>
      <c r="J59" s="101"/>
      <c r="K59" s="108"/>
      <c r="L59" s="143"/>
      <c r="M59" s="141"/>
      <c r="N59" s="90"/>
      <c r="O59" s="90"/>
      <c r="P59" s="141"/>
      <c r="Q59" s="90"/>
      <c r="R59" s="90"/>
      <c r="S59" s="90"/>
      <c r="T59" s="90"/>
      <c r="U59" s="115"/>
    </row>
    <row r="60" spans="2:21" ht="22.5" customHeight="1">
      <c r="B60" s="40"/>
      <c r="C60" s="44"/>
      <c r="D60" s="97"/>
      <c r="E60" s="97"/>
      <c r="F60" s="44"/>
      <c r="G60" s="97"/>
      <c r="H60" s="97"/>
      <c r="I60" s="97"/>
      <c r="J60" s="97"/>
      <c r="K60" s="97"/>
      <c r="L60" s="44"/>
      <c r="M60" s="44"/>
      <c r="N60" s="97"/>
      <c r="O60" s="97"/>
      <c r="P60" s="97"/>
      <c r="Q60" s="44"/>
      <c r="R60" s="44"/>
      <c r="S60" s="97"/>
      <c r="T60" s="4"/>
      <c r="U60" s="115"/>
    </row>
    <row r="61" spans="2:21" ht="15.75">
      <c r="B61" s="24" t="s">
        <v>531</v>
      </c>
      <c r="C61" s="48"/>
      <c r="D61" s="21"/>
      <c r="E61" s="21"/>
      <c r="F61" s="21"/>
      <c r="G61" s="21"/>
      <c r="H61" s="21"/>
      <c r="I61" s="21"/>
      <c r="J61" s="21"/>
      <c r="K61" s="21"/>
      <c r="L61" s="21"/>
      <c r="M61" s="21"/>
      <c r="N61" s="21"/>
      <c r="O61" s="21"/>
      <c r="P61" s="110"/>
      <c r="Q61" s="1494"/>
      <c r="R61" s="1495"/>
      <c r="S61" s="1496"/>
      <c r="T61" s="11"/>
      <c r="U61" s="115"/>
    </row>
    <row r="62" spans="2:21" ht="12" customHeight="1">
      <c r="B62" s="136" t="s">
        <v>465</v>
      </c>
      <c r="C62" s="26"/>
      <c r="D62" s="21"/>
      <c r="E62" s="21"/>
      <c r="F62" s="21"/>
      <c r="G62" s="21"/>
      <c r="H62" s="21"/>
      <c r="I62" s="21"/>
      <c r="J62" s="21"/>
      <c r="K62" s="21"/>
      <c r="L62" s="21"/>
      <c r="M62" s="21"/>
      <c r="N62" s="21"/>
      <c r="O62" s="21"/>
      <c r="P62" s="145" t="s">
        <v>661</v>
      </c>
      <c r="Q62" s="1497"/>
      <c r="R62" s="1497"/>
      <c r="S62" s="1498"/>
      <c r="T62" s="11"/>
      <c r="U62" s="115"/>
    </row>
    <row r="63" spans="2:21" ht="5.25" customHeight="1">
      <c r="B63" s="89"/>
      <c r="C63" s="23"/>
      <c r="D63" s="21"/>
      <c r="E63" s="21"/>
      <c r="F63" s="21"/>
      <c r="G63" s="21"/>
      <c r="H63" s="21"/>
      <c r="I63" s="21"/>
      <c r="J63" s="21"/>
      <c r="K63" s="21"/>
      <c r="L63" s="21"/>
      <c r="M63" s="21"/>
      <c r="N63" s="21"/>
      <c r="O63" s="21"/>
      <c r="P63" s="100"/>
      <c r="Q63" s="141"/>
      <c r="R63" s="141"/>
      <c r="S63" s="101"/>
      <c r="T63" s="11"/>
      <c r="U63" s="115"/>
    </row>
    <row r="64" spans="2:21" ht="5.25" customHeight="1">
      <c r="B64" s="100"/>
      <c r="C64" s="90"/>
      <c r="D64" s="90"/>
      <c r="E64" s="90"/>
      <c r="F64" s="90"/>
      <c r="G64" s="90"/>
      <c r="H64" s="90"/>
      <c r="I64" s="90"/>
      <c r="J64" s="90"/>
      <c r="K64" s="90"/>
      <c r="L64" s="90"/>
      <c r="M64" s="90"/>
      <c r="N64" s="90"/>
      <c r="O64" s="90"/>
      <c r="P64" s="90"/>
      <c r="Q64" s="90"/>
      <c r="R64" s="90"/>
      <c r="S64" s="90"/>
      <c r="T64" s="36"/>
      <c r="U64" s="116"/>
    </row>
    <row r="65" spans="2:19">
      <c r="B65" s="21"/>
      <c r="C65" s="21"/>
      <c r="D65" s="21"/>
      <c r="E65" s="21"/>
      <c r="F65" s="21"/>
      <c r="G65" s="21"/>
      <c r="H65" s="21"/>
      <c r="I65" s="21"/>
      <c r="J65" s="21"/>
      <c r="K65" s="21"/>
      <c r="L65" s="21"/>
      <c r="M65" s="21"/>
      <c r="N65" s="21"/>
      <c r="O65" s="21"/>
      <c r="P65" s="21"/>
      <c r="Q65" s="21"/>
      <c r="R65" s="21"/>
      <c r="S65" s="21"/>
    </row>
    <row r="66" spans="2:19">
      <c r="B66" s="21"/>
      <c r="C66" s="21"/>
      <c r="D66" s="21"/>
      <c r="E66" s="21"/>
      <c r="F66" s="21"/>
      <c r="G66" s="21"/>
      <c r="H66" s="21"/>
      <c r="I66" s="21"/>
      <c r="J66" s="21"/>
      <c r="K66" s="21"/>
      <c r="L66" s="21"/>
      <c r="M66" s="21"/>
      <c r="N66" s="21"/>
      <c r="O66" s="21"/>
      <c r="P66" s="21"/>
      <c r="Q66" s="21"/>
      <c r="R66" s="21"/>
      <c r="S66" s="21"/>
    </row>
    <row r="67" spans="2:19">
      <c r="B67" s="21"/>
      <c r="C67" s="21"/>
      <c r="D67" s="21"/>
      <c r="E67" s="21"/>
      <c r="F67" s="21"/>
      <c r="G67" s="21"/>
      <c r="H67" s="21"/>
      <c r="I67" s="21"/>
      <c r="J67" s="21"/>
      <c r="K67" s="21"/>
      <c r="L67" s="21"/>
      <c r="M67" s="21"/>
      <c r="N67" s="21"/>
      <c r="O67" s="21"/>
      <c r="P67" s="21"/>
      <c r="Q67" s="21"/>
      <c r="R67" s="21"/>
      <c r="S67" s="21"/>
    </row>
  </sheetData>
  <sheetProtection algorithmName="SHA-512" hashValue="LMmlVNjcW3YOvOo4xLiaeviFgFG3VxG4KygG4Ib15ZhonCPONTjbG8oUr+ltqORW8qwYJ2Fo1xk71yCnqvwx1w==" saltValue="IvKUFOlHF0trOeHLkeUdpg==" spinCount="100000" sheet="1" objects="1" scenarios="1"/>
  <mergeCells count="154">
    <mergeCell ref="F13:G13"/>
    <mergeCell ref="I13:J13"/>
    <mergeCell ref="S14:T14"/>
    <mergeCell ref="F12:G12"/>
    <mergeCell ref="U3:U4"/>
    <mergeCell ref="B6:T6"/>
    <mergeCell ref="U6:U8"/>
    <mergeCell ref="D8:I8"/>
    <mergeCell ref="N8:S8"/>
    <mergeCell ref="B10:I10"/>
    <mergeCell ref="F14:G14"/>
    <mergeCell ref="L10:S10"/>
    <mergeCell ref="S13:T13"/>
    <mergeCell ref="I12:J12"/>
    <mergeCell ref="P12:Q12"/>
    <mergeCell ref="S12:T12"/>
    <mergeCell ref="P13:Q13"/>
    <mergeCell ref="I14:J14"/>
    <mergeCell ref="P14:Q14"/>
    <mergeCell ref="P16:Q16"/>
    <mergeCell ref="S16:T16"/>
    <mergeCell ref="F19:G19"/>
    <mergeCell ref="S19:T19"/>
    <mergeCell ref="P20:Q20"/>
    <mergeCell ref="I15:J15"/>
    <mergeCell ref="I20:J20"/>
    <mergeCell ref="I19:J19"/>
    <mergeCell ref="F17:G17"/>
    <mergeCell ref="I17:J17"/>
    <mergeCell ref="F15:G15"/>
    <mergeCell ref="P17:Q17"/>
    <mergeCell ref="S15:T15"/>
    <mergeCell ref="P15:Q15"/>
    <mergeCell ref="S17:T17"/>
    <mergeCell ref="F16:G16"/>
    <mergeCell ref="I16:J16"/>
    <mergeCell ref="F18:G18"/>
    <mergeCell ref="I18:J18"/>
    <mergeCell ref="F20:G20"/>
    <mergeCell ref="S21:T21"/>
    <mergeCell ref="S20:T20"/>
    <mergeCell ref="P19:Q19"/>
    <mergeCell ref="P18:Q18"/>
    <mergeCell ref="S18:T18"/>
    <mergeCell ref="I21:J21"/>
    <mergeCell ref="F21:G21"/>
    <mergeCell ref="P25:Q25"/>
    <mergeCell ref="P21:Q21"/>
    <mergeCell ref="F25:G25"/>
    <mergeCell ref="I25:J25"/>
    <mergeCell ref="I23:J23"/>
    <mergeCell ref="F23:G23"/>
    <mergeCell ref="F24:G24"/>
    <mergeCell ref="P24:Q24"/>
    <mergeCell ref="S23:T23"/>
    <mergeCell ref="S24:T24"/>
    <mergeCell ref="S25:T25"/>
    <mergeCell ref="P23:Q23"/>
    <mergeCell ref="I24:J24"/>
    <mergeCell ref="F22:G22"/>
    <mergeCell ref="I22:J22"/>
    <mergeCell ref="P22:Q22"/>
    <mergeCell ref="S22:T22"/>
    <mergeCell ref="G29:I29"/>
    <mergeCell ref="Q29:S29"/>
    <mergeCell ref="P39:Q39"/>
    <mergeCell ref="S39:T39"/>
    <mergeCell ref="N35:S35"/>
    <mergeCell ref="D35:I35"/>
    <mergeCell ref="F27:G27"/>
    <mergeCell ref="I27:J27"/>
    <mergeCell ref="F26:G26"/>
    <mergeCell ref="I26:J26"/>
    <mergeCell ref="S27:T27"/>
    <mergeCell ref="P27:Q27"/>
    <mergeCell ref="G30:I30"/>
    <mergeCell ref="B37:I37"/>
    <mergeCell ref="Q31:S31"/>
    <mergeCell ref="G28:I28"/>
    <mergeCell ref="Q28:S28"/>
    <mergeCell ref="P26:Q26"/>
    <mergeCell ref="S26:T26"/>
    <mergeCell ref="G31:I31"/>
    <mergeCell ref="F39:G39"/>
    <mergeCell ref="L37:S37"/>
    <mergeCell ref="I39:J39"/>
    <mergeCell ref="S40:T40"/>
    <mergeCell ref="P40:Q40"/>
    <mergeCell ref="S42:T42"/>
    <mergeCell ref="F43:G43"/>
    <mergeCell ref="I43:J43"/>
    <mergeCell ref="P43:Q43"/>
    <mergeCell ref="S43:T43"/>
    <mergeCell ref="F42:G42"/>
    <mergeCell ref="P42:Q42"/>
    <mergeCell ref="F41:G41"/>
    <mergeCell ref="I41:J41"/>
    <mergeCell ref="P41:Q41"/>
    <mergeCell ref="F40:G40"/>
    <mergeCell ref="I40:J40"/>
    <mergeCell ref="S41:T41"/>
    <mergeCell ref="I42:J42"/>
    <mergeCell ref="F44:G44"/>
    <mergeCell ref="I44:J44"/>
    <mergeCell ref="P44:Q44"/>
    <mergeCell ref="S44:T44"/>
    <mergeCell ref="S45:T45"/>
    <mergeCell ref="F46:G46"/>
    <mergeCell ref="F45:G45"/>
    <mergeCell ref="I45:J45"/>
    <mergeCell ref="P45:Q45"/>
    <mergeCell ref="P47:Q47"/>
    <mergeCell ref="P46:Q46"/>
    <mergeCell ref="P49:Q49"/>
    <mergeCell ref="I46:J46"/>
    <mergeCell ref="I50:J50"/>
    <mergeCell ref="P50:Q50"/>
    <mergeCell ref="S50:T50"/>
    <mergeCell ref="F47:G47"/>
    <mergeCell ref="P48:Q48"/>
    <mergeCell ref="I47:J47"/>
    <mergeCell ref="S47:T47"/>
    <mergeCell ref="I49:J49"/>
    <mergeCell ref="S46:T46"/>
    <mergeCell ref="S49:T49"/>
    <mergeCell ref="S48:T48"/>
    <mergeCell ref="F48:G48"/>
    <mergeCell ref="I48:J48"/>
    <mergeCell ref="F49:G49"/>
    <mergeCell ref="F50:G50"/>
    <mergeCell ref="F53:G53"/>
    <mergeCell ref="I53:J53"/>
    <mergeCell ref="P53:Q53"/>
    <mergeCell ref="S53:T53"/>
    <mergeCell ref="F51:G51"/>
    <mergeCell ref="Q61:S62"/>
    <mergeCell ref="F54:G54"/>
    <mergeCell ref="I54:J54"/>
    <mergeCell ref="P54:Q54"/>
    <mergeCell ref="S54:T54"/>
    <mergeCell ref="Q56:S56"/>
    <mergeCell ref="I52:J52"/>
    <mergeCell ref="Q58:S58"/>
    <mergeCell ref="S51:T51"/>
    <mergeCell ref="G58:I58"/>
    <mergeCell ref="P52:Q52"/>
    <mergeCell ref="S52:T52"/>
    <mergeCell ref="F52:G52"/>
    <mergeCell ref="I51:J51"/>
    <mergeCell ref="P51:Q51"/>
    <mergeCell ref="G55:I55"/>
    <mergeCell ref="Q55:S55"/>
    <mergeCell ref="G56:I56"/>
    <mergeCell ref="G57:I57"/>
  </mergeCells>
  <conditionalFormatting sqref="C13:D27">
    <cfRule type="cellIs" dxfId="199" priority="16" operator="equal">
      <formula>"varies"</formula>
    </cfRule>
  </conditionalFormatting>
  <conditionalFormatting sqref="C40:D54">
    <cfRule type="cellIs" dxfId="198" priority="15" operator="equal">
      <formula>"varies"</formula>
    </cfRule>
  </conditionalFormatting>
  <conditionalFormatting sqref="H14:H26">
    <cfRule type="cellIs" dxfId="197" priority="10" operator="equal">
      <formula>"varies"</formula>
    </cfRule>
  </conditionalFormatting>
  <conditionalFormatting sqref="H41:H53">
    <cfRule type="cellIs" dxfId="196" priority="7" operator="equal">
      <formula>"varies"</formula>
    </cfRule>
  </conditionalFormatting>
  <conditionalFormatting sqref="M13:N27">
    <cfRule type="cellIs" dxfId="195" priority="14" operator="equal">
      <formula>"varies"</formula>
    </cfRule>
  </conditionalFormatting>
  <conditionalFormatting sqref="M40:N54">
    <cfRule type="cellIs" dxfId="194" priority="13" operator="equal">
      <formula>"varies"</formula>
    </cfRule>
  </conditionalFormatting>
  <conditionalFormatting sqref="R14:R26">
    <cfRule type="cellIs" dxfId="193" priority="4" operator="equal">
      <formula>"varies"</formula>
    </cfRule>
  </conditionalFormatting>
  <conditionalFormatting sqref="R41:R53">
    <cfRule type="cellIs" dxfId="192" priority="1" operator="equal">
      <formula>"varies"</formula>
    </cfRule>
  </conditionalFormatting>
  <printOptions horizontalCentered="1"/>
  <pageMargins left="0" right="0" top="0.25" bottom="0.5" header="0.3" footer="0.3"/>
  <pageSetup scale="74" orientation="portrait" r:id="rId1"/>
  <headerFooter>
    <oddFooter>&amp;L&amp;9U.S. Copyright Office&amp;R&amp;9Form SA3E Long Form (Rev. 05-17)</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125</vt:i4>
      </vt:variant>
      <vt:variant>
        <vt:lpstr>Named Ranges</vt:lpstr>
      </vt:variant>
      <vt:variant>
        <vt:i4>128</vt:i4>
      </vt:variant>
    </vt:vector>
  </HeadingPairs>
  <TitlesOfParts>
    <vt:vector size="253" baseType="lpstr">
      <vt:lpstr>General Data Input tab</vt:lpstr>
      <vt:lpstr>Gross Receipts tab</vt:lpstr>
      <vt:lpstr>Signals</vt:lpstr>
      <vt:lpstr>Notes</vt:lpstr>
      <vt:lpstr>Pg 1 - Space A-C</vt:lpstr>
      <vt:lpstr>Pg 2 - Space D</vt:lpstr>
      <vt:lpstr>Pg 3 - Space E</vt:lpstr>
      <vt:lpstr>Pg 4 - Space G (AA)</vt:lpstr>
      <vt:lpstr>Pg 4 - Space G (AB)</vt:lpstr>
      <vt:lpstr>Pg 4 - Space G (AC)</vt:lpstr>
      <vt:lpstr>Pg 4 - Space G (AD)</vt:lpstr>
      <vt:lpstr>Pg 4 - Space G (AE)</vt:lpstr>
      <vt:lpstr>Pg 4 - Space G (AF)</vt:lpstr>
      <vt:lpstr>Pg 4 - Space G (AG)</vt:lpstr>
      <vt:lpstr>Pg 4 - Space G (AH)</vt:lpstr>
      <vt:lpstr>Pg 4 - Space G (AI)</vt:lpstr>
      <vt:lpstr>Pg 4 - Space G (AJ)</vt:lpstr>
      <vt:lpstr>Pg 4 - Space G (AK)</vt:lpstr>
      <vt:lpstr>Pg 4 - Space G (AL)</vt:lpstr>
      <vt:lpstr>Pg 4 - Space G (AM)</vt:lpstr>
      <vt:lpstr>Pg 4 - Space G (AN)</vt:lpstr>
      <vt:lpstr>Pg 4 - Space G (AO)</vt:lpstr>
      <vt:lpstr>Pg 4 - Space G (AP)</vt:lpstr>
      <vt:lpstr>Pg 4 - Space G (AQ)</vt:lpstr>
      <vt:lpstr>Pg 4 - Space G (AR)</vt:lpstr>
      <vt:lpstr>Pg 4 - Space G (AS)</vt:lpstr>
      <vt:lpstr>Pg 4 - Space G (AT)</vt:lpstr>
      <vt:lpstr>Pg 4 - Space G (AU)</vt:lpstr>
      <vt:lpstr>Pg 4 - Space G (AV)</vt:lpstr>
      <vt:lpstr>Pg 4 - Space G (AW)</vt:lpstr>
      <vt:lpstr>Pg 5 - Space H</vt:lpstr>
      <vt:lpstr>Pg 6 - Space I</vt:lpstr>
      <vt:lpstr>Pg 7 - Space J</vt:lpstr>
      <vt:lpstr>Pg 8 - Space K-L</vt:lpstr>
      <vt:lpstr>pg 8 Space M-O</vt:lpstr>
      <vt:lpstr>Pg 9 - Space P-Q</vt:lpstr>
      <vt:lpstr>Pg 11 - Part 1-2</vt:lpstr>
      <vt:lpstr>Pg 12 Part 3-5</vt:lpstr>
      <vt:lpstr>Pg 13 - Part 6</vt:lpstr>
      <vt:lpstr>Pg 13 - Part 6 (Continued)</vt:lpstr>
      <vt:lpstr>Pg 14 - Part 6</vt:lpstr>
      <vt:lpstr>Pg 16 - Part 7</vt:lpstr>
      <vt:lpstr>Pg 17 - Part  7-8</vt:lpstr>
      <vt:lpstr>Pg 19 - Part 8 (1)</vt:lpstr>
      <vt:lpstr>Pg 19 - Part 8 (2)</vt:lpstr>
      <vt:lpstr>Pg 19 - Part 8 (3)</vt:lpstr>
      <vt:lpstr>Pg 19 - Part 8 (4)</vt:lpstr>
      <vt:lpstr>Pg 19 - Part 8 (5)</vt:lpstr>
      <vt:lpstr>Pg 19 - Part 8 (6)</vt:lpstr>
      <vt:lpstr>Pg 19 - Part 8 (7)</vt:lpstr>
      <vt:lpstr>Pg 19 - Part 8 (8)</vt:lpstr>
      <vt:lpstr>Pg 19 - Part 8 (9)</vt:lpstr>
      <vt:lpstr>Pg 19 - Part 8 (10)</vt:lpstr>
      <vt:lpstr>Pg 19 - Part 8 (11)</vt:lpstr>
      <vt:lpstr>Pg 19 - Part 8 (12)</vt:lpstr>
      <vt:lpstr>Pg 19 - Part 8 (13)</vt:lpstr>
      <vt:lpstr>Pg 19 - Part 8 (14)</vt:lpstr>
      <vt:lpstr>Pg 19 - Part 8 (15)</vt:lpstr>
      <vt:lpstr>Pg 19 - Part 8 (16)</vt:lpstr>
      <vt:lpstr>Pg 19 - Part 8 (17)</vt:lpstr>
      <vt:lpstr>Pg 19 - Part 8 (18)</vt:lpstr>
      <vt:lpstr>Pg 19 - Part 8 (19)</vt:lpstr>
      <vt:lpstr>Pg 19 - Part 8 (20)</vt:lpstr>
      <vt:lpstr>Pg 19 - Part 8 (21)</vt:lpstr>
      <vt:lpstr>Pg 19 - Part 8 (22)</vt:lpstr>
      <vt:lpstr>Pg 19 - Part 8 (23)</vt:lpstr>
      <vt:lpstr>Pg 19 - Part 8 (24)</vt:lpstr>
      <vt:lpstr>Pg 19 - Part 8 (25)</vt:lpstr>
      <vt:lpstr>Pg 19 - Part 8 (26)</vt:lpstr>
      <vt:lpstr>Pg 19 - Part 8 (27)</vt:lpstr>
      <vt:lpstr>Pg 19 - Part 8 (28)</vt:lpstr>
      <vt:lpstr>Pg 19 - Part 8 (29)</vt:lpstr>
      <vt:lpstr>Pg 19 - Part 8 (30)</vt:lpstr>
      <vt:lpstr>Pg 19 - Part 8 (31)</vt:lpstr>
      <vt:lpstr>Pg 19 - Part 8 (32)</vt:lpstr>
      <vt:lpstr>Pg 19 - Part 8 (33)</vt:lpstr>
      <vt:lpstr>Pg 19 - Part 8 (34)</vt:lpstr>
      <vt:lpstr>Pg 19 - Part 8 (35)</vt:lpstr>
      <vt:lpstr>Pg 19 - Part 8 (36)</vt:lpstr>
      <vt:lpstr>Pg 19 - Part 8 (37)</vt:lpstr>
      <vt:lpstr>Pg 19 - Part 8 (38)</vt:lpstr>
      <vt:lpstr>Pg 19 - Part 8 (39)</vt:lpstr>
      <vt:lpstr>Pg 19 - Part 8 (40)</vt:lpstr>
      <vt:lpstr>Pg 19 - 3.75 Fee Part 8 (1)</vt:lpstr>
      <vt:lpstr>Pg 19 - 3.75 Fee Part 8 (2)</vt:lpstr>
      <vt:lpstr>Pg 19 - 3.75 Fee Part 8 (3)</vt:lpstr>
      <vt:lpstr>Pg 19 - 3.75 Fee Part 8 (4)</vt:lpstr>
      <vt:lpstr>Pg 19 - 3.75 Fee Part 8 (5)</vt:lpstr>
      <vt:lpstr>Pg 19 - 3.75 Fee Part 8 (6)</vt:lpstr>
      <vt:lpstr>Pg 19 - 3.75 Fee Part 8 (7)</vt:lpstr>
      <vt:lpstr>Pg 19 - 3.75 Fee Part 8 (8)</vt:lpstr>
      <vt:lpstr>Pg 19 - 3.75 Fee Part 8 (9)</vt:lpstr>
      <vt:lpstr>Pg 19 - 3.75 Fee Part 8 (10)</vt:lpstr>
      <vt:lpstr>Pg 19 - 3.75 Fee Part 8 (11)</vt:lpstr>
      <vt:lpstr>Pg 19 - 3.75 Fee Part 8 (12)</vt:lpstr>
      <vt:lpstr>Pg 19 - 3.75 Fee Part 8 (13)</vt:lpstr>
      <vt:lpstr>Pg 19 - 3.75 Fee Part 8 (14)</vt:lpstr>
      <vt:lpstr>Pg 19 - 3.75 Fee Part 8 (15)</vt:lpstr>
      <vt:lpstr>Pg 19 - 3.75 Fee Part 8 (16)</vt:lpstr>
      <vt:lpstr>Pg 19 - 3.75 Fee Part 8 (17)</vt:lpstr>
      <vt:lpstr>Pg 19 - 3.75 Fee Part 8 (18)</vt:lpstr>
      <vt:lpstr>Pg 19 - 3.75 Fee Part 8 (19)</vt:lpstr>
      <vt:lpstr>Pg 19 - 3.75 Fee Part 8 (20)</vt:lpstr>
      <vt:lpstr>Pg 19 - 3.75 Fee Part 8 (21)</vt:lpstr>
      <vt:lpstr>Pg 19 - 3.75 Fee Part 8 (22)</vt:lpstr>
      <vt:lpstr>Pg 19 - 3.75 Fee Part 8 (23)</vt:lpstr>
      <vt:lpstr>Pg 19 - 3.75 Fee Part 8 (24)</vt:lpstr>
      <vt:lpstr>Pg 19 - 3.75 Fee Part 8 (25)</vt:lpstr>
      <vt:lpstr>Pg 19 - 3.75 Fee Part 8 (26)</vt:lpstr>
      <vt:lpstr>Pg 19 - 3.75 Fee Part 8 (27)</vt:lpstr>
      <vt:lpstr>Pg 19 - 3.75 Fee Part 8 (28)</vt:lpstr>
      <vt:lpstr>Pg 19 - 3.75 Fee Part 8 (29)</vt:lpstr>
      <vt:lpstr>Pg 19 - 3.75 Fee Part 8 (30)</vt:lpstr>
      <vt:lpstr>Pg 19 - 3.75 Fee Part 8 (31)</vt:lpstr>
      <vt:lpstr>Pg 19 - 3.75 Fee Part 8 (32)</vt:lpstr>
      <vt:lpstr>Pg 19 - 3.75 Fee Part 8 (33)</vt:lpstr>
      <vt:lpstr>Pg 19 - 3.75 Fee Part 8 (34)</vt:lpstr>
      <vt:lpstr>Pg 19 - 3.75 Fee Part 8 (35)</vt:lpstr>
      <vt:lpstr>Pg 19 - 3.75 Fee Part 8 (36)</vt:lpstr>
      <vt:lpstr>Pg 19 - 3.75 Fee Part 8 (37)</vt:lpstr>
      <vt:lpstr>Pg 19 - 3.75 Fee Part 8 (38)</vt:lpstr>
      <vt:lpstr>Pg 19 - 3.75 Fee Part 8 (39)</vt:lpstr>
      <vt:lpstr>Pg 19 - 3.75 Fee Part 8 (40)</vt:lpstr>
      <vt:lpstr>data tab</vt:lpstr>
      <vt:lpstr>For Copyright Use Only</vt:lpstr>
      <vt:lpstr>Basis</vt:lpstr>
      <vt:lpstr>DSE</vt:lpstr>
      <vt:lpstr>GRPS</vt:lpstr>
      <vt:lpstr>'General Data Input tab'!Print_Area</vt:lpstr>
      <vt:lpstr>'Gross Receipts tab'!Print_Area</vt:lpstr>
      <vt:lpstr>Notes!Print_Area</vt:lpstr>
      <vt:lpstr>'Pg 1 - Space A-C'!Print_Area</vt:lpstr>
      <vt:lpstr>'Pg 11 - Part 1-2'!Print_Area</vt:lpstr>
      <vt:lpstr>'Pg 12 Part 3-5'!Print_Area</vt:lpstr>
      <vt:lpstr>'Pg 13 - Part 6'!Print_Area</vt:lpstr>
      <vt:lpstr>'Pg 13 - Part 6 (Continued)'!Print_Area</vt:lpstr>
      <vt:lpstr>'Pg 14 - Part 6'!Print_Area</vt:lpstr>
      <vt:lpstr>'Pg 16 - Part 7'!Print_Area</vt:lpstr>
      <vt:lpstr>'Pg 17 - Part  7-8'!Print_Area</vt:lpstr>
      <vt:lpstr>'Pg 19 - 3.75 Fee Part 8 (1)'!Print_Area</vt:lpstr>
      <vt:lpstr>'Pg 19 - 3.75 Fee Part 8 (10)'!Print_Area</vt:lpstr>
      <vt:lpstr>'Pg 19 - 3.75 Fee Part 8 (11)'!Print_Area</vt:lpstr>
      <vt:lpstr>'Pg 19 - 3.75 Fee Part 8 (12)'!Print_Area</vt:lpstr>
      <vt:lpstr>'Pg 19 - 3.75 Fee Part 8 (13)'!Print_Area</vt:lpstr>
      <vt:lpstr>'Pg 19 - 3.75 Fee Part 8 (14)'!Print_Area</vt:lpstr>
      <vt:lpstr>'Pg 19 - 3.75 Fee Part 8 (15)'!Print_Area</vt:lpstr>
      <vt:lpstr>'Pg 19 - 3.75 Fee Part 8 (16)'!Print_Area</vt:lpstr>
      <vt:lpstr>'Pg 19 - 3.75 Fee Part 8 (17)'!Print_Area</vt:lpstr>
      <vt:lpstr>'Pg 19 - 3.75 Fee Part 8 (18)'!Print_Area</vt:lpstr>
      <vt:lpstr>'Pg 19 - 3.75 Fee Part 8 (19)'!Print_Area</vt:lpstr>
      <vt:lpstr>'Pg 19 - 3.75 Fee Part 8 (2)'!Print_Area</vt:lpstr>
      <vt:lpstr>'Pg 19 - 3.75 Fee Part 8 (20)'!Print_Area</vt:lpstr>
      <vt:lpstr>'Pg 19 - 3.75 Fee Part 8 (21)'!Print_Area</vt:lpstr>
      <vt:lpstr>'Pg 19 - 3.75 Fee Part 8 (22)'!Print_Area</vt:lpstr>
      <vt:lpstr>'Pg 19 - 3.75 Fee Part 8 (23)'!Print_Area</vt:lpstr>
      <vt:lpstr>'Pg 19 - 3.75 Fee Part 8 (24)'!Print_Area</vt:lpstr>
      <vt:lpstr>'Pg 19 - 3.75 Fee Part 8 (25)'!Print_Area</vt:lpstr>
      <vt:lpstr>'Pg 19 - 3.75 Fee Part 8 (26)'!Print_Area</vt:lpstr>
      <vt:lpstr>'Pg 19 - 3.75 Fee Part 8 (27)'!Print_Area</vt:lpstr>
      <vt:lpstr>'Pg 19 - 3.75 Fee Part 8 (28)'!Print_Area</vt:lpstr>
      <vt:lpstr>'Pg 19 - 3.75 Fee Part 8 (29)'!Print_Area</vt:lpstr>
      <vt:lpstr>'Pg 19 - 3.75 Fee Part 8 (3)'!Print_Area</vt:lpstr>
      <vt:lpstr>'Pg 19 - 3.75 Fee Part 8 (30)'!Print_Area</vt:lpstr>
      <vt:lpstr>'Pg 19 - 3.75 Fee Part 8 (31)'!Print_Area</vt:lpstr>
      <vt:lpstr>'Pg 19 - 3.75 Fee Part 8 (32)'!Print_Area</vt:lpstr>
      <vt:lpstr>'Pg 19 - 3.75 Fee Part 8 (33)'!Print_Area</vt:lpstr>
      <vt:lpstr>'Pg 19 - 3.75 Fee Part 8 (34)'!Print_Area</vt:lpstr>
      <vt:lpstr>'Pg 19 - 3.75 Fee Part 8 (35)'!Print_Area</vt:lpstr>
      <vt:lpstr>'Pg 19 - 3.75 Fee Part 8 (36)'!Print_Area</vt:lpstr>
      <vt:lpstr>'Pg 19 - 3.75 Fee Part 8 (37)'!Print_Area</vt:lpstr>
      <vt:lpstr>'Pg 19 - 3.75 Fee Part 8 (38)'!Print_Area</vt:lpstr>
      <vt:lpstr>'Pg 19 - 3.75 Fee Part 8 (39)'!Print_Area</vt:lpstr>
      <vt:lpstr>'Pg 19 - 3.75 Fee Part 8 (4)'!Print_Area</vt:lpstr>
      <vt:lpstr>'Pg 19 - 3.75 Fee Part 8 (40)'!Print_Area</vt:lpstr>
      <vt:lpstr>'Pg 19 - 3.75 Fee Part 8 (5)'!Print_Area</vt:lpstr>
      <vt:lpstr>'Pg 19 - 3.75 Fee Part 8 (6)'!Print_Area</vt:lpstr>
      <vt:lpstr>'Pg 19 - 3.75 Fee Part 8 (7)'!Print_Area</vt:lpstr>
      <vt:lpstr>'Pg 19 - 3.75 Fee Part 8 (8)'!Print_Area</vt:lpstr>
      <vt:lpstr>'Pg 19 - 3.75 Fee Part 8 (9)'!Print_Area</vt:lpstr>
      <vt:lpstr>'Pg 19 - Part 8 (1)'!Print_Area</vt:lpstr>
      <vt:lpstr>'Pg 19 - Part 8 (10)'!Print_Area</vt:lpstr>
      <vt:lpstr>'Pg 19 - Part 8 (11)'!Print_Area</vt:lpstr>
      <vt:lpstr>'Pg 19 - Part 8 (12)'!Print_Area</vt:lpstr>
      <vt:lpstr>'Pg 19 - Part 8 (13)'!Print_Area</vt:lpstr>
      <vt:lpstr>'Pg 19 - Part 8 (14)'!Print_Area</vt:lpstr>
      <vt:lpstr>'Pg 19 - Part 8 (15)'!Print_Area</vt:lpstr>
      <vt:lpstr>'Pg 19 - Part 8 (16)'!Print_Area</vt:lpstr>
      <vt:lpstr>'Pg 19 - Part 8 (17)'!Print_Area</vt:lpstr>
      <vt:lpstr>'Pg 19 - Part 8 (18)'!Print_Area</vt:lpstr>
      <vt:lpstr>'Pg 19 - Part 8 (19)'!Print_Area</vt:lpstr>
      <vt:lpstr>'Pg 19 - Part 8 (2)'!Print_Area</vt:lpstr>
      <vt:lpstr>'Pg 19 - Part 8 (20)'!Print_Area</vt:lpstr>
      <vt:lpstr>'Pg 19 - Part 8 (21)'!Print_Area</vt:lpstr>
      <vt:lpstr>'Pg 19 - Part 8 (22)'!Print_Area</vt:lpstr>
      <vt:lpstr>'Pg 19 - Part 8 (23)'!Print_Area</vt:lpstr>
      <vt:lpstr>'Pg 19 - Part 8 (24)'!Print_Area</vt:lpstr>
      <vt:lpstr>'Pg 19 - Part 8 (25)'!Print_Area</vt:lpstr>
      <vt:lpstr>'Pg 19 - Part 8 (26)'!Print_Area</vt:lpstr>
      <vt:lpstr>'Pg 19 - Part 8 (27)'!Print_Area</vt:lpstr>
      <vt:lpstr>'Pg 19 - Part 8 (28)'!Print_Area</vt:lpstr>
      <vt:lpstr>'Pg 19 - Part 8 (29)'!Print_Area</vt:lpstr>
      <vt:lpstr>'Pg 19 - Part 8 (3)'!Print_Area</vt:lpstr>
      <vt:lpstr>'Pg 19 - Part 8 (30)'!Print_Area</vt:lpstr>
      <vt:lpstr>'Pg 19 - Part 8 (31)'!Print_Area</vt:lpstr>
      <vt:lpstr>'Pg 19 - Part 8 (32)'!Print_Area</vt:lpstr>
      <vt:lpstr>'Pg 19 - Part 8 (33)'!Print_Area</vt:lpstr>
      <vt:lpstr>'Pg 19 - Part 8 (34)'!Print_Area</vt:lpstr>
      <vt:lpstr>'Pg 19 - Part 8 (35)'!Print_Area</vt:lpstr>
      <vt:lpstr>'Pg 19 - Part 8 (36)'!Print_Area</vt:lpstr>
      <vt:lpstr>'Pg 19 - Part 8 (37)'!Print_Area</vt:lpstr>
      <vt:lpstr>'Pg 19 - Part 8 (38)'!Print_Area</vt:lpstr>
      <vt:lpstr>'Pg 19 - Part 8 (39)'!Print_Area</vt:lpstr>
      <vt:lpstr>'Pg 19 - Part 8 (4)'!Print_Area</vt:lpstr>
      <vt:lpstr>'Pg 19 - Part 8 (40)'!Print_Area</vt:lpstr>
      <vt:lpstr>'Pg 19 - Part 8 (5)'!Print_Area</vt:lpstr>
      <vt:lpstr>'Pg 19 - Part 8 (6)'!Print_Area</vt:lpstr>
      <vt:lpstr>'Pg 19 - Part 8 (7)'!Print_Area</vt:lpstr>
      <vt:lpstr>'Pg 19 - Part 8 (8)'!Print_Area</vt:lpstr>
      <vt:lpstr>'Pg 19 - Part 8 (9)'!Print_Area</vt:lpstr>
      <vt:lpstr>'Pg 2 - Space D'!Print_Area</vt:lpstr>
      <vt:lpstr>'Pg 3 - Space E'!Print_Area</vt:lpstr>
      <vt:lpstr>'Pg 4 - Space G (AA)'!Print_Area</vt:lpstr>
      <vt:lpstr>'Pg 4 - Space G (AB)'!Print_Area</vt:lpstr>
      <vt:lpstr>'Pg 4 - Space G (AC)'!Print_Area</vt:lpstr>
      <vt:lpstr>'Pg 4 - Space G (AD)'!Print_Area</vt:lpstr>
      <vt:lpstr>'Pg 4 - Space G (AE)'!Print_Area</vt:lpstr>
      <vt:lpstr>'Pg 4 - Space G (AF)'!Print_Area</vt:lpstr>
      <vt:lpstr>'Pg 4 - Space G (AG)'!Print_Area</vt:lpstr>
      <vt:lpstr>'Pg 4 - Space G (AH)'!Print_Area</vt:lpstr>
      <vt:lpstr>'Pg 4 - Space G (AI)'!Print_Area</vt:lpstr>
      <vt:lpstr>'Pg 4 - Space G (AJ)'!Print_Area</vt:lpstr>
      <vt:lpstr>'Pg 4 - Space G (AK)'!Print_Area</vt:lpstr>
      <vt:lpstr>'Pg 4 - Space G (AL)'!Print_Area</vt:lpstr>
      <vt:lpstr>'Pg 4 - Space G (AM)'!Print_Area</vt:lpstr>
      <vt:lpstr>'Pg 4 - Space G (AN)'!Print_Area</vt:lpstr>
      <vt:lpstr>'Pg 4 - Space G (AO)'!Print_Area</vt:lpstr>
      <vt:lpstr>'Pg 4 - Space G (AP)'!Print_Area</vt:lpstr>
      <vt:lpstr>'Pg 4 - Space G (AQ)'!Print_Area</vt:lpstr>
      <vt:lpstr>'Pg 4 - Space G (AR)'!Print_Area</vt:lpstr>
      <vt:lpstr>'Pg 4 - Space G (AS)'!Print_Area</vt:lpstr>
      <vt:lpstr>'Pg 4 - Space G (AT)'!Print_Area</vt:lpstr>
      <vt:lpstr>'Pg 4 - Space G (AU)'!Print_Area</vt:lpstr>
      <vt:lpstr>'Pg 4 - Space G (AV)'!Print_Area</vt:lpstr>
      <vt:lpstr>'Pg 4 - Space G (AW)'!Print_Area</vt:lpstr>
      <vt:lpstr>'Pg 5 - Space H'!Print_Area</vt:lpstr>
      <vt:lpstr>'Pg 6 - Space I'!Print_Area</vt:lpstr>
      <vt:lpstr>'Pg 7 - Space J'!Print_Area</vt:lpstr>
      <vt:lpstr>'Pg 8 - Space K-L'!Print_Area</vt:lpstr>
      <vt:lpstr>'pg 8 Space M-O'!Print_Area</vt:lpstr>
      <vt:lpstr>'Pg 9 - Space P-Q'!Print_Area</vt:lpstr>
      <vt:lpstr>Signals!Print_Titles</vt:lpstr>
      <vt:lpstr>Signals</vt:lpstr>
      <vt:lpstr>YN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Jody Harry</dc:creator>
  <cp:lastModifiedBy>Davis, Corey</cp:lastModifiedBy>
  <cp:lastPrinted>2017-07-12T18:20:03Z</cp:lastPrinted>
  <dcterms:created xsi:type="dcterms:W3CDTF">2017-02-09T23:02:43Z</dcterms:created>
  <dcterms:modified xsi:type="dcterms:W3CDTF">2026-02-26T21:49:41Z</dcterms:modified>
</cp:coreProperties>
</file>